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My Drive\2023\DPE\Pilot Projects 2\"/>
    </mc:Choice>
  </mc:AlternateContent>
  <xr:revisionPtr revIDLastSave="0" documentId="8_{058C5292-B4EF-4E00-AB12-4B27B1FE9960}" xr6:coauthVersionLast="47" xr6:coauthVersionMax="47" xr10:uidLastSave="{00000000-0000-0000-0000-000000000000}"/>
  <bookViews>
    <workbookView xWindow="33720" yWindow="-120" windowWidth="29040" windowHeight="15720" xr2:uid="{A3CDD67E-14C0-4FB3-9253-C5006E2D9637}"/>
  </bookViews>
  <sheets>
    <sheet name="Instructions" sheetId="8" r:id="rId1"/>
    <sheet name="A. WLM Survey Summary" sheetId="1" r:id="rId2"/>
    <sheet name="A1. System Understanding" sheetId="2" r:id="rId3"/>
    <sheet name="A2. Water Loss Quantification" sheetId="4" r:id="rId4"/>
    <sheet name="A3. Water Loss Mgmt Strategy" sheetId="5" r:id="rId5"/>
    <sheet name="A4. Leak Management" sheetId="6" r:id="rId6"/>
    <sheet name="A5. Comms Consumer Engagement" sheetId="7" r:id="rId7"/>
    <sheet name="B1. Data Gap Questionnaire" sheetId="9" r:id="rId8"/>
    <sheet name="B2. Data Gap Definitions" sheetId="10"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5" i="10" l="1"/>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M9" i="7"/>
  <c r="L9" i="7"/>
  <c r="K9" i="7"/>
  <c r="J9" i="7"/>
  <c r="I9" i="7"/>
  <c r="M8" i="7"/>
  <c r="L8" i="7"/>
  <c r="K8" i="7"/>
  <c r="J8" i="7"/>
  <c r="I8" i="7"/>
  <c r="M7" i="7"/>
  <c r="L7" i="7"/>
  <c r="K7" i="7"/>
  <c r="J7" i="7"/>
  <c r="I7" i="7"/>
  <c r="M6" i="7"/>
  <c r="L6" i="7"/>
  <c r="K6" i="7"/>
  <c r="J6" i="7"/>
  <c r="I6" i="7"/>
  <c r="M11" i="6"/>
  <c r="L11" i="6"/>
  <c r="K11" i="6"/>
  <c r="J11" i="6"/>
  <c r="I11" i="6"/>
  <c r="M10" i="6"/>
  <c r="L10" i="6"/>
  <c r="K10" i="6"/>
  <c r="J10" i="6"/>
  <c r="I10" i="6"/>
  <c r="M9" i="6"/>
  <c r="L9" i="6"/>
  <c r="K9" i="6"/>
  <c r="J9" i="6"/>
  <c r="I9" i="6"/>
  <c r="M8" i="6"/>
  <c r="L8" i="6"/>
  <c r="K8" i="6"/>
  <c r="J8" i="6"/>
  <c r="I8" i="6"/>
  <c r="M7" i="6"/>
  <c r="L7" i="6"/>
  <c r="K7" i="6"/>
  <c r="J7" i="6"/>
  <c r="I7" i="6"/>
  <c r="M6" i="6"/>
  <c r="L6" i="6"/>
  <c r="K6" i="6"/>
  <c r="J6" i="6"/>
  <c r="I6" i="6"/>
  <c r="M12" i="5"/>
  <c r="L12" i="5"/>
  <c r="K12" i="5"/>
  <c r="J12" i="5"/>
  <c r="I12" i="5"/>
  <c r="M11" i="5"/>
  <c r="L11" i="5"/>
  <c r="K11" i="5"/>
  <c r="J11" i="5"/>
  <c r="I11" i="5"/>
  <c r="M10" i="5"/>
  <c r="L10" i="5"/>
  <c r="K10" i="5"/>
  <c r="J10" i="5"/>
  <c r="I10" i="5"/>
  <c r="M9" i="5"/>
  <c r="L9" i="5"/>
  <c r="K9" i="5"/>
  <c r="J9" i="5"/>
  <c r="I9" i="5"/>
  <c r="M8" i="5"/>
  <c r="L8" i="5"/>
  <c r="K8" i="5"/>
  <c r="J8" i="5"/>
  <c r="I8" i="5"/>
  <c r="M7" i="5"/>
  <c r="L7" i="5"/>
  <c r="K7" i="5"/>
  <c r="J7" i="5"/>
  <c r="I7" i="5"/>
  <c r="M6" i="5"/>
  <c r="L6" i="5"/>
  <c r="K6" i="5"/>
  <c r="J6" i="5"/>
  <c r="I6" i="5"/>
  <c r="M11" i="4"/>
  <c r="L11" i="4"/>
  <c r="K11" i="4"/>
  <c r="J11" i="4"/>
  <c r="I11" i="4"/>
  <c r="M10" i="4"/>
  <c r="L10" i="4"/>
  <c r="K10" i="4"/>
  <c r="J10" i="4"/>
  <c r="I10" i="4"/>
  <c r="M9" i="4"/>
  <c r="L9" i="4"/>
  <c r="K9" i="4"/>
  <c r="J9" i="4"/>
  <c r="I9" i="4"/>
  <c r="M8" i="4"/>
  <c r="L8" i="4"/>
  <c r="K8" i="4"/>
  <c r="J8" i="4"/>
  <c r="I8" i="4"/>
  <c r="M7" i="4"/>
  <c r="L7" i="4"/>
  <c r="K7" i="4"/>
  <c r="J7" i="4"/>
  <c r="I7" i="4"/>
  <c r="M6" i="4"/>
  <c r="L6" i="4"/>
  <c r="K6" i="4"/>
  <c r="J6" i="4"/>
  <c r="I6" i="4"/>
  <c r="M14" i="2"/>
  <c r="L14" i="2"/>
  <c r="K14" i="2"/>
  <c r="J14" i="2"/>
  <c r="I14" i="2"/>
  <c r="M13" i="2"/>
  <c r="L13" i="2"/>
  <c r="K13" i="2"/>
  <c r="J13" i="2"/>
  <c r="I13" i="2"/>
  <c r="M12" i="2"/>
  <c r="L12" i="2"/>
  <c r="K12" i="2"/>
  <c r="J12" i="2"/>
  <c r="I12" i="2"/>
  <c r="M11" i="2"/>
  <c r="L11" i="2"/>
  <c r="K11" i="2"/>
  <c r="J11" i="2"/>
  <c r="I11" i="2"/>
  <c r="M10" i="2"/>
  <c r="L10" i="2"/>
  <c r="K10" i="2"/>
  <c r="J10" i="2"/>
  <c r="I10" i="2"/>
  <c r="M9" i="2"/>
  <c r="L9" i="2"/>
  <c r="K9" i="2"/>
  <c r="J9" i="2"/>
  <c r="I9" i="2"/>
  <c r="M8" i="2"/>
  <c r="L8" i="2"/>
  <c r="K8" i="2"/>
  <c r="J8" i="2"/>
  <c r="I8" i="2"/>
  <c r="M7" i="2"/>
  <c r="L7" i="2"/>
  <c r="K7" i="2"/>
  <c r="J7" i="2"/>
  <c r="I7" i="2"/>
  <c r="M6" i="2"/>
  <c r="L6" i="2"/>
  <c r="K6" i="2"/>
  <c r="J6" i="2"/>
  <c r="I6" i="2"/>
  <c r="L9" i="1"/>
  <c r="K9" i="1"/>
  <c r="J9" i="1"/>
  <c r="I9" i="1"/>
  <c r="H9" i="1"/>
  <c r="G9" i="1"/>
  <c r="E9" i="1"/>
  <c r="D9" i="1"/>
  <c r="C9" i="1"/>
  <c r="B9" i="1"/>
  <c r="L8" i="1"/>
  <c r="K8" i="1"/>
  <c r="J8" i="1"/>
  <c r="I8" i="1"/>
  <c r="H8" i="1"/>
  <c r="G8" i="1"/>
  <c r="E8" i="1"/>
  <c r="D8" i="1"/>
  <c r="C8" i="1"/>
  <c r="B8" i="1"/>
  <c r="L7" i="1"/>
  <c r="K7" i="1"/>
  <c r="J7" i="1"/>
  <c r="I7" i="1"/>
  <c r="H7" i="1"/>
  <c r="G7" i="1"/>
  <c r="E7" i="1"/>
  <c r="D7" i="1"/>
  <c r="C7" i="1"/>
  <c r="B7" i="1"/>
  <c r="L6" i="1"/>
  <c r="K6" i="1"/>
  <c r="J6" i="1"/>
  <c r="I6" i="1"/>
  <c r="H6" i="1"/>
  <c r="G6" i="1"/>
  <c r="E6" i="1"/>
  <c r="D6" i="1"/>
  <c r="C6" i="1"/>
  <c r="B6" i="1"/>
  <c r="L5" i="1"/>
  <c r="K5" i="1"/>
  <c r="J5" i="1"/>
  <c r="I5" i="1"/>
  <c r="H5" i="1"/>
  <c r="G5" i="1"/>
  <c r="E5" i="1"/>
  <c r="D5" i="1"/>
  <c r="C5" i="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Yuging Li</author>
  </authors>
  <commentList>
    <comment ref="B4" authorId="0" shapeId="0" xr:uid="{14B6E615-E5A7-4F81-AF7B-4A41016D2FA6}">
      <text>
        <r>
          <rPr>
            <sz val="9"/>
            <color indexed="81"/>
            <rFont val="Tahoma"/>
            <family val="2"/>
          </rPr>
          <t>The water utility is in the process of achieving core stage requirements</t>
        </r>
      </text>
    </comment>
    <comment ref="C4" authorId="0" shapeId="0" xr:uid="{4E0D8FF5-E02D-4021-970B-CD38BF9915CA}">
      <text>
        <r>
          <rPr>
            <sz val="9"/>
            <color indexed="81"/>
            <rFont val="Tahoma"/>
            <family val="2"/>
          </rPr>
          <t>The water utility meets the baseline outcomes for water loss management.</t>
        </r>
      </text>
    </comment>
    <comment ref="D4" authorId="0" shapeId="0" xr:uid="{F6A9E67A-F5CF-4D5F-9025-1364C73E87A0}">
      <text>
        <r>
          <rPr>
            <sz val="9"/>
            <color indexed="81"/>
            <rFont val="Tahoma"/>
            <family val="2"/>
          </rPr>
          <t>The water utility is taking initiatives to progress beyond core stage requirements.</t>
        </r>
      </text>
    </comment>
    <comment ref="E4" authorId="0" shapeId="0" xr:uid="{DC9CCA48-14D8-4678-B0DF-0006AFD6B3BD}">
      <text>
        <r>
          <rPr>
            <sz val="9"/>
            <color indexed="81"/>
            <rFont val="Tahoma"/>
            <family val="2"/>
          </rPr>
          <t>The water utility demonstrates leading examples of excellent water loss management in the water industry.</t>
        </r>
      </text>
    </comment>
    <comment ref="A5" authorId="0" shapeId="0" xr:uid="{0A931C1A-4063-40C1-B69D-CD34CCEA9E92}">
      <text>
        <r>
          <rPr>
            <sz val="9"/>
            <color indexed="81"/>
            <rFont val="Tahoma"/>
            <family val="2"/>
          </rPr>
          <t>Concerns the collection, quality and management of water systems data</t>
        </r>
      </text>
    </comment>
    <comment ref="A6" authorId="0" shapeId="0" xr:uid="{918B0FA0-749E-4758-B406-7D0D9CFC987D}">
      <text>
        <r>
          <rPr>
            <sz val="9"/>
            <color indexed="81"/>
            <rFont val="Tahoma"/>
            <family val="2"/>
          </rPr>
          <t>Concerns the methodology of quantifying water losses and its evaluation</t>
        </r>
      </text>
    </comment>
    <comment ref="A7" authorId="0" shapeId="0" xr:uid="{60334EB5-8FB4-4639-83B7-C183371C5F53}">
      <text>
        <r>
          <rPr>
            <sz val="9"/>
            <color indexed="81"/>
            <rFont val="Tahoma"/>
            <family val="2"/>
          </rPr>
          <t>Concerns high-level management, decision-making procedures, and staff maturity</t>
        </r>
      </text>
    </comment>
    <comment ref="A8" authorId="0" shapeId="0" xr:uid="{EAA7D51D-D54E-4F04-849E-670605702B02}">
      <text>
        <r>
          <rPr>
            <sz val="9"/>
            <color indexed="81"/>
            <rFont val="Tahoma"/>
            <family val="2"/>
          </rPr>
          <t>Concerns the prevention, detection, location, and repair of leakages in the network</t>
        </r>
      </text>
    </comment>
    <comment ref="A9" authorId="0" shapeId="0" xr:uid="{1965EB12-8BB6-4592-8F5C-3804DF601E42}">
      <text>
        <r>
          <rPr>
            <sz val="9"/>
            <color indexed="81"/>
            <rFont val="Tahoma"/>
            <family val="2"/>
          </rPr>
          <t>Concerns the reduction of water losses at the consumer end as well as improving consumer awareness and engagement in reducing losses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Yuging Li</author>
  </authors>
  <commentList>
    <comment ref="A1" authorId="0" shapeId="0" xr:uid="{6E0321E7-B51D-4185-926F-DA9967BBDE61}">
      <text>
        <r>
          <rPr>
            <sz val="9"/>
            <color indexed="81"/>
            <rFont val="Tahoma"/>
            <family val="2"/>
          </rPr>
          <t>Concerns the collection, quality and management of water systems data</t>
        </r>
      </text>
    </comment>
    <comment ref="B3" authorId="0" shapeId="0" xr:uid="{F3EE87D9-EA88-49EC-AFAF-232F3F3C7D60}">
      <text>
        <r>
          <rPr>
            <sz val="9"/>
            <color indexed="81"/>
            <rFont val="Tahoma"/>
            <family val="2"/>
          </rPr>
          <t>The water utility is in the process of achieving core stage requirements</t>
        </r>
      </text>
    </comment>
    <comment ref="C3" authorId="0" shapeId="0" xr:uid="{2FF74596-6D6A-4519-B8AA-A47AF25F157F}">
      <text>
        <r>
          <rPr>
            <sz val="9"/>
            <color indexed="81"/>
            <rFont val="Tahoma"/>
            <family val="2"/>
          </rPr>
          <t>The water utility meets the baseline outcomes for water loss management.</t>
        </r>
      </text>
    </comment>
    <comment ref="D3" authorId="0" shapeId="0" xr:uid="{D6759E4B-4D14-497B-A632-CD07B1F3CCB7}">
      <text>
        <r>
          <rPr>
            <sz val="9"/>
            <color indexed="81"/>
            <rFont val="Tahoma"/>
            <family val="2"/>
          </rPr>
          <t>The water utility is taking initiatives to progress beyond core stage requirements.</t>
        </r>
      </text>
    </comment>
    <comment ref="E3" authorId="0" shapeId="0" xr:uid="{66E492AC-030B-43F9-89C0-433F16FAEB97}">
      <text>
        <r>
          <rPr>
            <sz val="9"/>
            <color indexed="81"/>
            <rFont val="Tahoma"/>
            <family val="2"/>
          </rPr>
          <t>The water utility demonstrates leading examples of excellent water loss management in the water industry.</t>
        </r>
      </text>
    </comment>
    <comment ref="A6" authorId="0" shapeId="0" xr:uid="{3D5FAE71-F76E-43B4-9E1E-291918DF4A55}">
      <text>
        <r>
          <rPr>
            <sz val="9"/>
            <color indexed="81"/>
            <rFont val="Tahoma"/>
            <family val="2"/>
          </rPr>
          <t>Concerns the IT systems used for the management of water systems data and their update frequency</t>
        </r>
      </text>
    </comment>
    <comment ref="C6" authorId="0" shapeId="0" xr:uid="{4491AAB3-1EC9-4371-8F59-E01A5CE8FA93}">
      <text>
        <r>
          <rPr>
            <b/>
            <sz val="9"/>
            <color indexed="81"/>
            <rFont val="Tahoma"/>
            <family val="2"/>
          </rPr>
          <t>Examples:</t>
        </r>
        <r>
          <rPr>
            <sz val="9"/>
            <color indexed="81"/>
            <rFont val="Tahoma"/>
            <family val="2"/>
          </rPr>
          <t xml:space="preserve">
- IT systems, such as GIS, SCADA, asset management systems and water billing management software, are in use
- Network changes, such as new service connections, pipelines and measuring instruments, are updated in relevant IT systems by the end of each financial year</t>
        </r>
      </text>
    </comment>
    <comment ref="D6" authorId="0" shapeId="0" xr:uid="{20F45B23-4B35-4A52-82E3-CF1F694101EE}">
      <text>
        <r>
          <rPr>
            <b/>
            <sz val="9"/>
            <color indexed="81"/>
            <rFont val="Tahoma"/>
            <family val="2"/>
          </rPr>
          <t>Examples:</t>
        </r>
        <r>
          <rPr>
            <sz val="9"/>
            <color indexed="81"/>
            <rFont val="Tahoma"/>
            <family val="2"/>
          </rPr>
          <t xml:space="preserve">
- Network changes, such as new service connections, pipelines and measuring instruments, are updated in relevant IT systems within the quarter</t>
        </r>
      </text>
    </comment>
    <comment ref="E6" authorId="0" shapeId="0" xr:uid="{F4E6ABB8-AB3C-4601-BC7D-272A1B001729}">
      <text>
        <r>
          <rPr>
            <b/>
            <sz val="9"/>
            <color indexed="81"/>
            <rFont val="Tahoma"/>
            <family val="2"/>
          </rPr>
          <t>Examples:</t>
        </r>
        <r>
          <rPr>
            <sz val="9"/>
            <color indexed="81"/>
            <rFont val="Tahoma"/>
            <family val="2"/>
          </rPr>
          <t xml:space="preserve">
- Network changes, such as new service connections, pipelines and measuring instruments, are updated in relevant IT systems within the month or sooner</t>
        </r>
      </text>
    </comment>
    <comment ref="C7" authorId="0" shapeId="0" xr:uid="{BC4071F2-1E56-4229-B933-BB89598BE199}">
      <text>
        <r>
          <rPr>
            <b/>
            <sz val="9"/>
            <color indexed="81"/>
            <rFont val="Tahoma"/>
            <family val="2"/>
          </rPr>
          <t>Examples:</t>
        </r>
        <r>
          <rPr>
            <sz val="9"/>
            <color indexed="81"/>
            <rFont val="Tahoma"/>
            <family val="2"/>
          </rPr>
          <t xml:space="preserve">
- Pipe details, such as length, material, age, are recorded on GIS
- Bulk meter details are recorded on web interface/SCADA
(DPIE performance indicators WB7-18, 20-21, 30-33, 77-78)</t>
        </r>
      </text>
    </comment>
    <comment ref="A8" authorId="0" shapeId="0" xr:uid="{835EEE0A-C387-4D80-BA67-7C8EB03B85FE}">
      <text>
        <r>
          <rPr>
            <sz val="9"/>
            <color indexed="81"/>
            <rFont val="Tahoma"/>
            <family val="2"/>
          </rPr>
          <t>Concerns the mode of data collection from water systems</t>
        </r>
      </text>
    </comment>
    <comment ref="C8" authorId="0" shapeId="0" xr:uid="{BCB6F177-3658-41F1-81F6-291D631C2A8D}">
      <text>
        <r>
          <rPr>
            <b/>
            <sz val="9"/>
            <color indexed="81"/>
            <rFont val="Tahoma"/>
            <family val="2"/>
          </rPr>
          <t>Examples:</t>
        </r>
        <r>
          <rPr>
            <sz val="9"/>
            <color indexed="81"/>
            <rFont val="Tahoma"/>
            <family val="2"/>
          </rPr>
          <t xml:space="preserve">
- All bulk meters and indicators are set up on web interface/SCADA</t>
        </r>
      </text>
    </comment>
    <comment ref="D8" authorId="0" shapeId="0" xr:uid="{2EF12199-7FCA-4C71-AF34-B9629EFD5B09}">
      <text>
        <r>
          <rPr>
            <b/>
            <sz val="9"/>
            <color indexed="81"/>
            <rFont val="Tahoma"/>
            <family val="2"/>
          </rPr>
          <t>Examples:</t>
        </r>
        <r>
          <rPr>
            <sz val="9"/>
            <color indexed="81"/>
            <rFont val="Tahoma"/>
            <family val="2"/>
          </rPr>
          <t xml:space="preserve">
- Smart water meters are installed for high water users
- Automated meter reading technology is installed for high water users
- Transmission towers and receivers are set up to collect data from smart meters</t>
        </r>
      </text>
    </comment>
    <comment ref="E8" authorId="0" shapeId="0" xr:uid="{6BB5D599-4953-4F46-ACE6-244EA2443B07}">
      <text>
        <r>
          <rPr>
            <b/>
            <sz val="9"/>
            <color indexed="81"/>
            <rFont val="Tahoma"/>
            <family val="2"/>
          </rPr>
          <t>Examples:</t>
        </r>
        <r>
          <rPr>
            <sz val="9"/>
            <color indexed="81"/>
            <rFont val="Tahoma"/>
            <family val="2"/>
          </rPr>
          <t xml:space="preserve">
- All bulk meters and indicators are set up on web interface/SCADA
- Automated meter reading technology is installed for all consumer meters
- Smart water meters are installed for all consumer meters</t>
        </r>
      </text>
    </comment>
    <comment ref="A9" authorId="0" shapeId="0" xr:uid="{65B12DBE-3BAE-461C-BC9E-1A2DB39DF480}">
      <text>
        <r>
          <rPr>
            <sz val="9"/>
            <color indexed="81"/>
            <rFont val="Tahoma"/>
            <family val="2"/>
          </rPr>
          <t>Concerns the installation of appropriate instruments and meters to measure water network properties</t>
        </r>
      </text>
    </comment>
    <comment ref="C9" authorId="0" shapeId="0" xr:uid="{0C7908C4-F05E-4A7B-85AC-D6F4B86EC0ED}">
      <text>
        <r>
          <rPr>
            <b/>
            <sz val="9"/>
            <color indexed="81"/>
            <rFont val="Tahoma"/>
            <family val="2"/>
          </rPr>
          <t>Examples:</t>
        </r>
        <r>
          <rPr>
            <sz val="9"/>
            <color indexed="81"/>
            <rFont val="Tahoma"/>
            <family val="2"/>
          </rPr>
          <t xml:space="preserve">
- Level indicators are installed for reservoirs
- Bulk flow meters are installed at inlets to reticulation areas
- All consumer connections are metered and meters are sized appropriately for use.</t>
        </r>
      </text>
    </comment>
    <comment ref="D9" authorId="0" shapeId="0" xr:uid="{57A54DAA-601C-4E0A-9524-7F65DC8AF5A8}">
      <text>
        <r>
          <rPr>
            <b/>
            <sz val="9"/>
            <color indexed="81"/>
            <rFont val="Tahoma"/>
            <family val="2"/>
          </rPr>
          <t>Examples:</t>
        </r>
        <r>
          <rPr>
            <sz val="9"/>
            <color indexed="81"/>
            <rFont val="Tahoma"/>
            <family val="2"/>
          </rPr>
          <t xml:space="preserve">
- Appropriate instruments are installed for DMAs/PMAs in the network</t>
        </r>
      </text>
    </comment>
    <comment ref="A10" authorId="0" shapeId="0" xr:uid="{A8A9B6F7-2BE3-4D35-9877-CF87A705D389}">
      <text>
        <r>
          <rPr>
            <sz val="9"/>
            <color indexed="81"/>
            <rFont val="Tahoma"/>
            <family val="2"/>
          </rPr>
          <t>Concerns the reliability and accuracy of installed instruments and meters</t>
        </r>
      </text>
    </comment>
    <comment ref="C10" authorId="0" shapeId="0" xr:uid="{8EFC2013-D441-4BA8-97A5-E89A1C85B9D1}">
      <text>
        <r>
          <rPr>
            <b/>
            <sz val="9"/>
            <color indexed="81"/>
            <rFont val="Tahoma"/>
            <family val="2"/>
          </rPr>
          <t>Examples:</t>
        </r>
        <r>
          <rPr>
            <sz val="9"/>
            <color indexed="81"/>
            <rFont val="Tahoma"/>
            <family val="2"/>
          </rPr>
          <t xml:space="preserve">
- Instruments are usually specified by the manufacturer to be calibrated every 1-5 years</t>
        </r>
      </text>
    </comment>
    <comment ref="D10" authorId="0" shapeId="0" xr:uid="{22B88B93-BD7B-4C21-86E9-CF34C08D0858}">
      <text>
        <r>
          <rPr>
            <b/>
            <sz val="9"/>
            <color indexed="81"/>
            <rFont val="Tahoma"/>
            <family val="2"/>
          </rPr>
          <t>Examples:</t>
        </r>
        <r>
          <rPr>
            <sz val="9"/>
            <color indexed="81"/>
            <rFont val="Tahoma"/>
            <family val="2"/>
          </rPr>
          <t xml:space="preserve">
- Accuracy of bulk measuring instruments may be verified with strap-on meters</t>
        </r>
      </text>
    </comment>
    <comment ref="E10" authorId="0" shapeId="0" xr:uid="{C37906A8-E283-4EA5-869E-45723FF9B714}">
      <text>
        <r>
          <rPr>
            <b/>
            <sz val="9"/>
            <color indexed="81"/>
            <rFont val="Tahoma"/>
            <family val="2"/>
          </rPr>
          <t>Examples:</t>
        </r>
        <r>
          <rPr>
            <sz val="9"/>
            <color indexed="81"/>
            <rFont val="Tahoma"/>
            <family val="2"/>
          </rPr>
          <t xml:space="preserve">
- Testing programs are in place to regularly check the accuracy of meter fleets and bulk instruments
</t>
        </r>
      </text>
    </comment>
    <comment ref="D11" authorId="0" shapeId="0" xr:uid="{87896C68-6F2E-4398-90FF-2725C538CE63}">
      <text>
        <r>
          <rPr>
            <b/>
            <sz val="9"/>
            <color indexed="81"/>
            <rFont val="Tahoma"/>
            <family val="2"/>
          </rPr>
          <t>Examples:</t>
        </r>
        <r>
          <rPr>
            <sz val="9"/>
            <color indexed="81"/>
            <rFont val="Tahoma"/>
            <family val="2"/>
          </rPr>
          <t xml:space="preserve">
- Meters of the same model and/or similar installation time are tested when faulty meters are discovered
- Standards for customer meter testing are followed (AS 3565.4-2007)</t>
        </r>
      </text>
    </comment>
    <comment ref="A12" authorId="0" shapeId="0" xr:uid="{FAACE866-0009-49AC-A9FC-CF49B7D08FBF}">
      <text>
        <r>
          <rPr>
            <sz val="9"/>
            <color indexed="81"/>
            <rFont val="Tahoma"/>
            <family val="2"/>
          </rPr>
          <t>Concerns replacement procedures for instruments and meters</t>
        </r>
      </text>
    </comment>
    <comment ref="C12" authorId="0" shapeId="0" xr:uid="{C91BC0FD-6A93-49E2-86DC-95E2E8DD6D03}">
      <text>
        <r>
          <rPr>
            <b/>
            <sz val="9"/>
            <color indexed="81"/>
            <rFont val="Tahoma"/>
            <family val="2"/>
          </rPr>
          <t>Examples:</t>
        </r>
        <r>
          <rPr>
            <sz val="9"/>
            <color indexed="81"/>
            <rFont val="Tahoma"/>
            <family val="2"/>
          </rPr>
          <t xml:space="preserve">
(DPIE performance indicator WB25)</t>
        </r>
      </text>
    </comment>
    <comment ref="E12" authorId="0" shapeId="0" xr:uid="{4AB52885-83BA-4F10-B27F-DC65CE43FB13}">
      <text>
        <r>
          <rPr>
            <b/>
            <sz val="9"/>
            <color indexed="81"/>
            <rFont val="Tahoma"/>
            <family val="2"/>
          </rPr>
          <t xml:space="preserve">Examples:
</t>
        </r>
        <r>
          <rPr>
            <sz val="9"/>
            <color indexed="81"/>
            <rFont val="Tahoma"/>
            <family val="2"/>
          </rPr>
          <t>- Old/broken meters are replaced with smart meters</t>
        </r>
      </text>
    </comment>
    <comment ref="A13" authorId="0" shapeId="0" xr:uid="{7BE43A73-5C09-452C-9F62-DBF5D01C86D2}">
      <text>
        <r>
          <rPr>
            <sz val="9"/>
            <color indexed="81"/>
            <rFont val="Tahoma"/>
            <family val="2"/>
          </rPr>
          <t>Concerns the development and use of network hydraulic models
Small water utilities (&lt;=1500 properties) may be at a core stage without developing a hydraulic model</t>
        </r>
      </text>
    </comment>
    <comment ref="C13" authorId="0" shapeId="0" xr:uid="{3A692CE1-A568-4A48-A2DF-A12C825AF74F}">
      <text>
        <r>
          <rPr>
            <b/>
            <sz val="9"/>
            <color indexed="81"/>
            <rFont val="Tahoma"/>
            <family val="2"/>
          </rPr>
          <t>Examples:</t>
        </r>
        <r>
          <rPr>
            <sz val="9"/>
            <color indexed="81"/>
            <rFont val="Tahoma"/>
            <family val="2"/>
          </rPr>
          <t xml:space="preserve">
-  Networks with more than 5000 connections and an average connection density of &gt;20 connections/km mains have a simple hydraulic model
- Hydraulic model is used to predict pressures and flows at particular locations in the network</t>
        </r>
      </text>
    </comment>
    <comment ref="D13" authorId="0" shapeId="0" xr:uid="{5C57602A-8BAB-434D-9E83-E4C9B25EDA9F}">
      <text>
        <r>
          <rPr>
            <b/>
            <sz val="9"/>
            <color indexed="81"/>
            <rFont val="Tahoma"/>
            <family val="2"/>
          </rPr>
          <t>Examples:</t>
        </r>
        <r>
          <rPr>
            <sz val="9"/>
            <color indexed="81"/>
            <rFont val="Tahoma"/>
            <family val="2"/>
          </rPr>
          <t xml:space="preserve">
- Hydraulic model is used to test scenarios such as fire flows, new developments, demand changes and water loss from bursts and leaks</t>
        </r>
      </text>
    </comment>
    <comment ref="E13" authorId="0" shapeId="0" xr:uid="{AE904928-A268-44FE-A91E-D034F19839E7}">
      <text>
        <r>
          <rPr>
            <b/>
            <sz val="9"/>
            <color indexed="81"/>
            <rFont val="Tahoma"/>
            <family val="2"/>
          </rPr>
          <t>Examples:</t>
        </r>
        <r>
          <rPr>
            <sz val="9"/>
            <color indexed="81"/>
            <rFont val="Tahoma"/>
            <family val="2"/>
          </rPr>
          <t xml:space="preserve">
- A smart water network is set up, such as using Internet of Things technology</t>
        </r>
      </text>
    </comment>
    <comment ref="A14" authorId="0" shapeId="0" xr:uid="{76E4801D-1B84-4978-BAE2-494E6306B027}">
      <text>
        <r>
          <rPr>
            <sz val="9"/>
            <color indexed="81"/>
            <rFont val="Tahoma"/>
            <family val="2"/>
          </rPr>
          <t>Concerns the frequency at which developed hydraulic models are calibrated
Small water utilities (&lt;=1500 properties) may be at a core stage without developing a hydraulic model</t>
        </r>
      </text>
    </comment>
    <comment ref="C14" authorId="0" shapeId="0" xr:uid="{EF4E4598-2275-4D08-96CF-7EDB7360C3B8}">
      <text>
        <r>
          <rPr>
            <b/>
            <sz val="9"/>
            <color indexed="81"/>
            <rFont val="Tahoma"/>
            <family val="2"/>
          </rPr>
          <t>Examples:</t>
        </r>
        <r>
          <rPr>
            <sz val="9"/>
            <color indexed="81"/>
            <rFont val="Tahoma"/>
            <family val="2"/>
          </rPr>
          <t xml:space="preserve">
-  Networks with more than 5000 connections and an average connection density of &gt;20 connections/km mains have a simple hydraulic model</t>
        </r>
      </text>
    </comment>
    <comment ref="D14" authorId="0" shapeId="0" xr:uid="{411C8F7B-E05F-4269-92C0-A89112472E6B}">
      <text>
        <r>
          <rPr>
            <b/>
            <sz val="9"/>
            <color indexed="81"/>
            <rFont val="Tahoma"/>
            <family val="2"/>
          </rPr>
          <t>Examples:</t>
        </r>
        <r>
          <rPr>
            <sz val="9"/>
            <color indexed="81"/>
            <rFont val="Tahoma"/>
            <family val="2"/>
          </rPr>
          <t xml:space="preserve">
- Following network developments or demand changes, the hydraulic model is calibrated within 5-10 years</t>
        </r>
      </text>
    </comment>
    <comment ref="E14" authorId="0" shapeId="0" xr:uid="{998F1F7B-C6D4-4401-BD92-4183C7EFF972}">
      <text>
        <r>
          <rPr>
            <b/>
            <sz val="9"/>
            <color indexed="81"/>
            <rFont val="Tahoma"/>
            <family val="2"/>
          </rPr>
          <t>Examples:</t>
        </r>
        <r>
          <rPr>
            <sz val="9"/>
            <color indexed="81"/>
            <rFont val="Tahoma"/>
            <family val="2"/>
          </rPr>
          <t xml:space="preserve">
- Following network developments or demand changes, the hydraulic model is calibrated within 5 years
- Updating hydraulic models after each population census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Yuging Li</author>
  </authors>
  <commentList>
    <comment ref="A1" authorId="0" shapeId="0" xr:uid="{CBB6EF54-7CFB-4A4A-8996-EB027D2ABC8A}">
      <text>
        <r>
          <rPr>
            <sz val="9"/>
            <color indexed="81"/>
            <rFont val="Tahoma"/>
            <family val="2"/>
          </rPr>
          <t>Concerns the methodology of quantifying water losses and its evaluation</t>
        </r>
      </text>
    </comment>
    <comment ref="B3" authorId="0" shapeId="0" xr:uid="{3E77DEF5-E1D2-4CF3-833B-EA388D9FBCE7}">
      <text>
        <r>
          <rPr>
            <sz val="9"/>
            <color indexed="81"/>
            <rFont val="Tahoma"/>
            <family val="2"/>
          </rPr>
          <t>The water utility is in the process of achieving core stage requirements</t>
        </r>
      </text>
    </comment>
    <comment ref="C3" authorId="0" shapeId="0" xr:uid="{38D8CC70-3CAA-4CAF-9545-6A901446F25A}">
      <text>
        <r>
          <rPr>
            <sz val="9"/>
            <color indexed="81"/>
            <rFont val="Tahoma"/>
            <family val="2"/>
          </rPr>
          <t>The water utility meets the baseline outcomes for water loss management.</t>
        </r>
      </text>
    </comment>
    <comment ref="D3" authorId="0" shapeId="0" xr:uid="{87A35D50-C52B-4BEE-98FF-8E1CB8738B42}">
      <text>
        <r>
          <rPr>
            <sz val="9"/>
            <color indexed="81"/>
            <rFont val="Tahoma"/>
            <family val="2"/>
          </rPr>
          <t>The water utility is taking initiatives to progress beyond core stage requirements.</t>
        </r>
      </text>
    </comment>
    <comment ref="E3" authorId="0" shapeId="0" xr:uid="{F371525B-5179-46AE-81CF-FD94A436A94A}">
      <text>
        <r>
          <rPr>
            <sz val="9"/>
            <color indexed="81"/>
            <rFont val="Tahoma"/>
            <family val="2"/>
          </rPr>
          <t>The water utility demonstrates leading examples of excellent water loss management in the water industry.</t>
        </r>
      </text>
    </comment>
    <comment ref="A6" authorId="0" shapeId="0" xr:uid="{CF09F773-C268-4995-AF7E-CC40F4CD30E9}">
      <text>
        <r>
          <rPr>
            <sz val="9"/>
            <color indexed="81"/>
            <rFont val="Tahoma"/>
            <family val="2"/>
          </rPr>
          <t>Concerns distinguishing between different water systems and areas of the network for better management of calculations
Small water utilities (&lt;=1500 properties) may be at a core stage without having distinct zones</t>
        </r>
      </text>
    </comment>
    <comment ref="C6" authorId="0" shapeId="0" xr:uid="{FA31E00E-B477-4B08-A457-E763003D56F8}">
      <text>
        <r>
          <rPr>
            <b/>
            <sz val="9"/>
            <color indexed="81"/>
            <rFont val="Tahoma"/>
            <family val="2"/>
          </rPr>
          <t>Examples:</t>
        </r>
        <r>
          <rPr>
            <sz val="9"/>
            <color indexed="81"/>
            <rFont val="Tahoma"/>
            <family val="2"/>
          </rPr>
          <t xml:space="preserve">
- Different supply zones in the network are recognised
- Different supply systems, such as potable, non-potable and recycled water, are recognised</t>
        </r>
      </text>
    </comment>
    <comment ref="D6" authorId="0" shapeId="0" xr:uid="{8048F8ED-27EF-426F-88FD-7F78585DAE79}">
      <text>
        <r>
          <rPr>
            <b/>
            <sz val="9"/>
            <color indexed="81"/>
            <rFont val="Tahoma"/>
            <family val="2"/>
          </rPr>
          <t>Examples:</t>
        </r>
        <r>
          <rPr>
            <sz val="9"/>
            <color indexed="81"/>
            <rFont val="Tahoma"/>
            <family val="2"/>
          </rPr>
          <t xml:space="preserve">
- Setting up a DMA for &lt;2000 connections</t>
        </r>
      </text>
    </comment>
    <comment ref="E6" authorId="0" shapeId="0" xr:uid="{8D574A66-B037-4CFE-8328-D59FD72E7479}">
      <text>
        <r>
          <rPr>
            <b/>
            <sz val="9"/>
            <color indexed="81"/>
            <rFont val="Tahoma"/>
            <family val="2"/>
          </rPr>
          <t>Examples:</t>
        </r>
        <r>
          <rPr>
            <sz val="9"/>
            <color indexed="81"/>
            <rFont val="Tahoma"/>
            <family val="2"/>
          </rPr>
          <t xml:space="preserve">
- Minimum night flows are established for distinct sections of the network</t>
        </r>
      </text>
    </comment>
    <comment ref="A7" authorId="0" shapeId="0" xr:uid="{F0419D54-5E2D-48E6-A67B-30CD28E92CA3}">
      <text>
        <r>
          <rPr>
            <sz val="9"/>
            <color indexed="81"/>
            <rFont val="Tahoma"/>
            <family val="2"/>
          </rPr>
          <t>Concerns the methods used to quantify losses in the network</t>
        </r>
      </text>
    </comment>
    <comment ref="C7" authorId="0" shapeId="0" xr:uid="{1A86FB69-22B6-475F-9CED-68D107EC058F}">
      <text>
        <r>
          <rPr>
            <b/>
            <sz val="9"/>
            <color indexed="81"/>
            <rFont val="Tahoma"/>
            <family val="2"/>
          </rPr>
          <t>Examples:</t>
        </r>
        <r>
          <rPr>
            <sz val="9"/>
            <color indexed="81"/>
            <rFont val="Tahoma"/>
            <family val="2"/>
          </rPr>
          <t xml:space="preserve">
- A water balance is conducted for a distinct water network annually
(DPIE performance indicators WB41-63m, 82-83)</t>
        </r>
      </text>
    </comment>
    <comment ref="D7" authorId="0" shapeId="0" xr:uid="{B8E831F4-B77E-46F9-921A-B48E58C50038}">
      <text>
        <r>
          <rPr>
            <b/>
            <sz val="9"/>
            <color indexed="81"/>
            <rFont val="Tahoma"/>
            <family val="2"/>
          </rPr>
          <t>Examples:</t>
        </r>
        <r>
          <rPr>
            <sz val="9"/>
            <color indexed="81"/>
            <rFont val="Tahoma"/>
            <family val="2"/>
          </rPr>
          <t xml:space="preserve">
- Minimum night flow testing is used to determine losses in DMAs</t>
        </r>
      </text>
    </comment>
    <comment ref="E7" authorId="0" shapeId="0" xr:uid="{9CEC7CF0-761C-49F7-9FFF-922579925BA3}">
      <text>
        <r>
          <rPr>
            <b/>
            <sz val="9"/>
            <color indexed="81"/>
            <rFont val="Tahoma"/>
            <family val="2"/>
          </rPr>
          <t>Examples:</t>
        </r>
        <r>
          <rPr>
            <sz val="9"/>
            <color indexed="81"/>
            <rFont val="Tahoma"/>
            <family val="2"/>
          </rPr>
          <t xml:space="preserve">
- Staff managing calculation data from different departments understand water loss quantification procedures and collaborate on calculations</t>
        </r>
      </text>
    </comment>
    <comment ref="A8" authorId="0" shapeId="0" xr:uid="{5412FF54-F703-45CB-AE0D-04316CBC6702}">
      <text>
        <r>
          <rPr>
            <sz val="9"/>
            <color indexed="81"/>
            <rFont val="Tahoma"/>
            <family val="2"/>
          </rPr>
          <t>Concerns the use of estimated figures for aspects of water loss calculations that cannot be directly measured or are difficult to determine</t>
        </r>
      </text>
    </comment>
    <comment ref="C8" authorId="0" shapeId="0" xr:uid="{127203D0-1701-40D8-8E80-56A24EED4D13}">
      <text>
        <r>
          <rPr>
            <b/>
            <sz val="9"/>
            <color indexed="81"/>
            <rFont val="Tahoma"/>
            <family val="2"/>
          </rPr>
          <t>Examples:</t>
        </r>
        <r>
          <rPr>
            <sz val="9"/>
            <color indexed="81"/>
            <rFont val="Tahoma"/>
            <family val="2"/>
          </rPr>
          <t xml:space="preserve">
- WSAA default estimates for authorised unbilled consumption (unbilled unmetered consumption), unauthorised use and metering inaccuracies are used in calculations</t>
        </r>
      </text>
    </comment>
    <comment ref="E8" authorId="0" shapeId="0" xr:uid="{3488F0AC-CBF3-4C1B-A58B-EBC2E127FFDF}">
      <text>
        <r>
          <rPr>
            <b/>
            <sz val="9"/>
            <color indexed="81"/>
            <rFont val="Tahoma"/>
            <family val="2"/>
          </rPr>
          <t>Examples:</t>
        </r>
        <r>
          <rPr>
            <sz val="9"/>
            <color indexed="81"/>
            <rFont val="Tahoma"/>
            <family val="2"/>
          </rPr>
          <t xml:space="preserve">
- Details for maintenance flushing are recorded and used to estimate authorised unbilled consumption (unbilled unmetered consumption)</t>
        </r>
      </text>
    </comment>
    <comment ref="A9" authorId="0" shapeId="0" xr:uid="{817523DA-D10C-4D0A-A0F2-4A747D2FBEC3}">
      <text>
        <r>
          <rPr>
            <sz val="9"/>
            <color indexed="81"/>
            <rFont val="Tahoma"/>
            <family val="2"/>
          </rPr>
          <t>Concerns the data used for water loss quantification calculations</t>
        </r>
      </text>
    </comment>
    <comment ref="C9" authorId="0" shapeId="0" xr:uid="{FC7293A2-A9A1-4925-8AC7-2F6CFF926796}">
      <text>
        <r>
          <rPr>
            <b/>
            <sz val="9"/>
            <color indexed="81"/>
            <rFont val="Tahoma"/>
            <family val="2"/>
          </rPr>
          <t>Examples:</t>
        </r>
        <r>
          <rPr>
            <sz val="9"/>
            <color indexed="81"/>
            <rFont val="Tahoma"/>
            <family val="2"/>
          </rPr>
          <t xml:space="preserve">
- Data used in calculations are sourced from reports
- Source water data is collected on a daily basis
- Consumption data is collected on a quarterly basis
(DPIE performance indicator WB90)</t>
        </r>
      </text>
    </comment>
    <comment ref="D9" authorId="0" shapeId="0" xr:uid="{C05A773E-26BA-4543-B832-5F81E8C948A4}">
      <text>
        <r>
          <rPr>
            <b/>
            <sz val="9"/>
            <color indexed="81"/>
            <rFont val="Tahoma"/>
            <family val="2"/>
          </rPr>
          <t>Examples:</t>
        </r>
        <r>
          <rPr>
            <sz val="9"/>
            <color indexed="81"/>
            <rFont val="Tahoma"/>
            <family val="2"/>
          </rPr>
          <t xml:space="preserve">
- Data used in calculations are sourced directly from original records with consideration for calculation assumptions and boundaries
- Consumption data is adjusted for calculations to account for meter lag.
- High water users have meters read on a monthly or more frequent basis.</t>
        </r>
      </text>
    </comment>
    <comment ref="E9" authorId="0" shapeId="0" xr:uid="{7E410766-FE01-4B4D-A335-1D95711424E6}">
      <text>
        <r>
          <rPr>
            <b/>
            <sz val="9"/>
            <color indexed="81"/>
            <rFont val="Tahoma"/>
            <family val="2"/>
          </rPr>
          <t>Examples:</t>
        </r>
        <r>
          <rPr>
            <sz val="9"/>
            <color indexed="81"/>
            <rFont val="Tahoma"/>
            <family val="2"/>
          </rPr>
          <t xml:space="preserve">
- Meter readings are automatically recorded on a daily or more frequent basis, using technology such as automated meter reading or smart meters</t>
        </r>
      </text>
    </comment>
    <comment ref="A10" authorId="0" shapeId="0" xr:uid="{3A37261A-4242-4767-A124-6C6DAD990260}">
      <text>
        <r>
          <rPr>
            <sz val="9"/>
            <color indexed="81"/>
            <rFont val="Tahoma"/>
            <family val="2"/>
          </rPr>
          <t>Concerns the calculation of water loss performance indicators, primarily ILI and real losses (L/connection/day or L/km mains/day)</t>
        </r>
      </text>
    </comment>
    <comment ref="C10" authorId="0" shapeId="0" xr:uid="{16C5DCD6-1604-4720-BC56-8EACFC0D4097}">
      <text>
        <r>
          <rPr>
            <b/>
            <sz val="9"/>
            <color indexed="81"/>
            <rFont val="Tahoma"/>
            <family val="2"/>
          </rPr>
          <t>Examples:</t>
        </r>
        <r>
          <rPr>
            <sz val="9"/>
            <color indexed="81"/>
            <rFont val="Tahoma"/>
            <family val="2"/>
          </rPr>
          <t xml:space="preserve">
- ILI and real losses (L/conn/d or L/km/d) are calculated for the overall utility each financial year
(DPIE performance indicators WB65-68)</t>
        </r>
      </text>
    </comment>
    <comment ref="D10" authorId="0" shapeId="0" xr:uid="{1962CD75-1774-420F-A16C-6BF08A26EB1A}">
      <text>
        <r>
          <rPr>
            <b/>
            <sz val="9"/>
            <color indexed="81"/>
            <rFont val="Tahoma"/>
            <family val="2"/>
          </rPr>
          <t>Examples:</t>
        </r>
        <r>
          <rPr>
            <sz val="9"/>
            <color indexed="81"/>
            <rFont val="Tahoma"/>
            <family val="2"/>
          </rPr>
          <t xml:space="preserve">
- ILI and real losses (L/conn/d or L/km/d) are calculated for each DMA each financial year</t>
        </r>
      </text>
    </comment>
    <comment ref="E10" authorId="0" shapeId="0" xr:uid="{DAEC5CBD-B917-4A7D-8674-3EBA2D21E834}">
      <text>
        <r>
          <rPr>
            <b/>
            <sz val="9"/>
            <color indexed="81"/>
            <rFont val="Tahoma"/>
            <family val="2"/>
          </rPr>
          <t>Examples:</t>
        </r>
        <r>
          <rPr>
            <sz val="9"/>
            <color indexed="81"/>
            <rFont val="Tahoma"/>
            <family val="2"/>
          </rPr>
          <t xml:space="preserve">
- ILI or real losses are calculated for the relevant area before and after work such as leak audits and pipeline renewals are made.</t>
        </r>
      </text>
    </comment>
    <comment ref="A11" authorId="0" shapeId="0" xr:uid="{0D5B3B18-3419-4716-B43F-7DC8CC879CDC}">
      <text>
        <r>
          <rPr>
            <sz val="9"/>
            <color indexed="81"/>
            <rFont val="Tahoma"/>
            <family val="2"/>
          </rPr>
          <t>Concerns staff knowledge of performance indicators, including their derivation, meaning and use</t>
        </r>
      </text>
    </comment>
    <comment ref="D11" authorId="0" shapeId="0" xr:uid="{0EAF7C76-9FEE-45DA-B321-56C3D01F0637}">
      <text>
        <r>
          <rPr>
            <b/>
            <sz val="9"/>
            <color indexed="81"/>
            <rFont val="Tahoma"/>
            <family val="2"/>
          </rPr>
          <t>Examples:</t>
        </r>
        <r>
          <rPr>
            <sz val="9"/>
            <color indexed="81"/>
            <rFont val="Tahoma"/>
            <family val="2"/>
          </rPr>
          <t xml:space="preserve">
- Staff performing calculations understand assumptions used in calculations for ILI and real losses and conditions that may cause deviations</t>
        </r>
      </text>
    </comment>
    <comment ref="E11" authorId="0" shapeId="0" xr:uid="{D3C81AEF-8D11-45AC-8624-E9D057532F77}">
      <text>
        <r>
          <rPr>
            <b/>
            <sz val="9"/>
            <color indexed="81"/>
            <rFont val="Tahoma"/>
            <family val="2"/>
          </rPr>
          <t>Examples:</t>
        </r>
        <r>
          <rPr>
            <sz val="9"/>
            <color indexed="81"/>
            <rFont val="Tahoma"/>
            <family val="2"/>
          </rPr>
          <t xml:space="preserve">
- Losses are assessed for relevant areas before decisions are made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Yuging Li</author>
  </authors>
  <commentList>
    <comment ref="A1" authorId="0" shapeId="0" xr:uid="{2BE0A8CC-9A7E-4C46-9C7A-AE97C23862D6}">
      <text>
        <r>
          <rPr>
            <sz val="9"/>
            <color indexed="81"/>
            <rFont val="Tahoma"/>
            <family val="2"/>
          </rPr>
          <t>Concerns high-level management, decision-making procedures, and staff maturity</t>
        </r>
      </text>
    </comment>
    <comment ref="B3" authorId="0" shapeId="0" xr:uid="{A7B77548-C548-483F-8D03-9FEB317223C4}">
      <text>
        <r>
          <rPr>
            <sz val="9"/>
            <color indexed="81"/>
            <rFont val="Tahoma"/>
            <family val="2"/>
          </rPr>
          <t>The water utility is in the process of achieving core stage requirements</t>
        </r>
      </text>
    </comment>
    <comment ref="C3" authorId="0" shapeId="0" xr:uid="{CA5BE58F-FB03-482C-967B-E7E5409C7EA6}">
      <text>
        <r>
          <rPr>
            <sz val="9"/>
            <color indexed="81"/>
            <rFont val="Tahoma"/>
            <family val="2"/>
          </rPr>
          <t>The water utility meets the baseline outcomes for water loss management.</t>
        </r>
      </text>
    </comment>
    <comment ref="D3" authorId="0" shapeId="0" xr:uid="{72E79611-EEF3-462E-A936-F0EE257284AD}">
      <text>
        <r>
          <rPr>
            <sz val="9"/>
            <color indexed="81"/>
            <rFont val="Tahoma"/>
            <family val="2"/>
          </rPr>
          <t>The water utility is taking initiatives to progress beyond core stage requirements.</t>
        </r>
      </text>
    </comment>
    <comment ref="E3" authorId="0" shapeId="0" xr:uid="{C2F28C64-5C8C-42B9-86E9-5EF2A5B4808E}">
      <text>
        <r>
          <rPr>
            <sz val="9"/>
            <color indexed="81"/>
            <rFont val="Tahoma"/>
            <family val="2"/>
          </rPr>
          <t>The water utility demonstrates leading examples of excellent water loss management in the water industry.</t>
        </r>
      </text>
    </comment>
    <comment ref="A6" authorId="0" shapeId="0" xr:uid="{6010F188-CCBD-4CFC-B2DA-826D7C690E0A}">
      <text>
        <r>
          <rPr>
            <sz val="9"/>
            <color indexed="81"/>
            <rFont val="Tahoma"/>
            <family val="2"/>
          </rPr>
          <t>Concerns the water utility's level of commitment for WLM</t>
        </r>
      </text>
    </comment>
    <comment ref="C6" authorId="0" shapeId="0" xr:uid="{56C75084-A820-49D6-8921-E04BD214A299}">
      <text>
        <r>
          <rPr>
            <b/>
            <sz val="9"/>
            <color indexed="81"/>
            <rFont val="Tahoma"/>
            <family val="2"/>
          </rPr>
          <t>Examples:</t>
        </r>
        <r>
          <rPr>
            <sz val="9"/>
            <color indexed="81"/>
            <rFont val="Tahoma"/>
            <family val="2"/>
          </rPr>
          <t xml:space="preserve">
- Management has initiated the development of a WLM plan</t>
        </r>
      </text>
    </comment>
    <comment ref="D6" authorId="0" shapeId="0" xr:uid="{BFB9C9C3-B138-4A75-BD3D-DC5A40F81CEC}">
      <text>
        <r>
          <rPr>
            <b/>
            <sz val="9"/>
            <color indexed="81"/>
            <rFont val="Tahoma"/>
            <family val="2"/>
          </rPr>
          <t>Examples:</t>
        </r>
        <r>
          <rPr>
            <sz val="9"/>
            <color indexed="81"/>
            <rFont val="Tahoma"/>
            <family val="2"/>
          </rPr>
          <t xml:space="preserve">
- Management has set guidelines and objectives for water loss</t>
        </r>
      </text>
    </comment>
    <comment ref="E6" authorId="0" shapeId="0" xr:uid="{EE321D5E-A349-4B2B-A184-5DAA51959951}">
      <text>
        <r>
          <rPr>
            <b/>
            <sz val="9"/>
            <color indexed="81"/>
            <rFont val="Tahoma"/>
            <family val="2"/>
          </rPr>
          <t>Examples:</t>
        </r>
        <r>
          <rPr>
            <sz val="9"/>
            <color indexed="81"/>
            <rFont val="Tahoma"/>
            <family val="2"/>
          </rPr>
          <t xml:space="preserve">
- All staff are aware of and follow WLM policies in their work
- Departments from water infrastructure to customer service communicate and collaborate on delivering WLM objectives</t>
        </r>
      </text>
    </comment>
    <comment ref="C7" authorId="0" shapeId="0" xr:uid="{162D950A-B2A4-4C0B-9A8B-81026090DB4D}">
      <text>
        <r>
          <rPr>
            <b/>
            <sz val="9"/>
            <color indexed="81"/>
            <rFont val="Tahoma"/>
            <family val="2"/>
          </rPr>
          <t>Examples:</t>
        </r>
        <r>
          <rPr>
            <sz val="9"/>
            <color indexed="81"/>
            <rFont val="Tahoma"/>
            <family val="2"/>
          </rPr>
          <t xml:space="preserve">
- Budget has been allocated for water loss management
- Projects targeting water loss are established (DPIE performance indicators WB87-88)</t>
        </r>
      </text>
    </comment>
    <comment ref="A8" authorId="0" shapeId="0" xr:uid="{863BCCCE-0B8C-4E56-A693-5B12BE1688E7}">
      <text>
        <r>
          <rPr>
            <sz val="9"/>
            <color indexed="81"/>
            <rFont val="Tahoma"/>
            <family val="2"/>
          </rPr>
          <t>Concerns the set-up and review of official plans for future WLM</t>
        </r>
      </text>
    </comment>
    <comment ref="D8" authorId="0" shapeId="0" xr:uid="{5E3CC796-F5DF-42CE-B784-F633A0F6EC9F}">
      <text>
        <r>
          <rPr>
            <b/>
            <sz val="9"/>
            <color indexed="81"/>
            <rFont val="Tahoma"/>
            <family val="2"/>
          </rPr>
          <t>Examples:</t>
        </r>
        <r>
          <rPr>
            <sz val="9"/>
            <color indexed="81"/>
            <rFont val="Tahoma"/>
            <family val="2"/>
          </rPr>
          <t xml:space="preserve">
- The WLM plan is revised when IWCM is reviewed or when new major infrastructure is built (e.g. new reservoir, mains for a new subdivision)</t>
        </r>
      </text>
    </comment>
    <comment ref="A9" authorId="0" shapeId="0" xr:uid="{24C0DB47-0AED-47E5-AE05-9E33BC38E619}">
      <text>
        <r>
          <rPr>
            <sz val="9"/>
            <color indexed="81"/>
            <rFont val="Tahoma"/>
            <family val="2"/>
          </rPr>
          <t>Concerns internal communications about WLM initiatives</t>
        </r>
      </text>
    </comment>
    <comment ref="A10" authorId="0" shapeId="0" xr:uid="{0FDEFE7F-0AEA-425C-8707-E996D78B55FC}">
      <text>
        <r>
          <rPr>
            <sz val="9"/>
            <color indexed="81"/>
            <rFont val="Tahoma"/>
            <family val="2"/>
          </rPr>
          <t>Concerns the methods by which WLM strategies are decided to be implemented for the water utility</t>
        </r>
      </text>
    </comment>
    <comment ref="C10" authorId="0" shapeId="0" xr:uid="{F8C4CD0D-A2BC-43FD-A87D-28D1BE48028B}">
      <text>
        <r>
          <rPr>
            <b/>
            <sz val="9"/>
            <color indexed="81"/>
            <rFont val="Tahoma"/>
            <family val="2"/>
          </rPr>
          <t>Examples:</t>
        </r>
        <r>
          <rPr>
            <sz val="9"/>
            <color indexed="81"/>
            <rFont val="Tahoma"/>
            <family val="2"/>
          </rPr>
          <t xml:space="preserve">
- Needs such as drought or high leakage levels drive the selection of WLM strategies</t>
        </r>
      </text>
    </comment>
    <comment ref="D10" authorId="0" shapeId="0" xr:uid="{36379E3A-37E6-48B2-8CAE-E2A7F388689A}">
      <text>
        <r>
          <rPr>
            <b/>
            <sz val="9"/>
            <color indexed="81"/>
            <rFont val="Tahoma"/>
            <family val="2"/>
          </rPr>
          <t>Examples:</t>
        </r>
        <r>
          <rPr>
            <sz val="9"/>
            <color indexed="81"/>
            <rFont val="Tahoma"/>
            <family val="2"/>
          </rPr>
          <t xml:space="preserve">
- Methods such as multi-objective optimisation and multi-criteria decision analysis may be used for cost-benefit analysis</t>
        </r>
      </text>
    </comment>
    <comment ref="E10" authorId="0" shapeId="0" xr:uid="{D56EE908-F835-44E3-96CF-6FFF00A00E0B}">
      <text>
        <r>
          <rPr>
            <b/>
            <sz val="9"/>
            <color indexed="81"/>
            <rFont val="Tahoma"/>
            <family val="2"/>
          </rPr>
          <t>Examples:</t>
        </r>
        <r>
          <rPr>
            <sz val="9"/>
            <color indexed="81"/>
            <rFont val="Tahoma"/>
            <family val="2"/>
          </rPr>
          <t xml:space="preserve">
- Benefits such as water conservation and consumer trust are considered during selection</t>
        </r>
      </text>
    </comment>
    <comment ref="A11" authorId="0" shapeId="0" xr:uid="{CABE5D60-6E92-442F-A64B-D10E89C52143}">
      <text>
        <r>
          <rPr>
            <sz val="9"/>
            <color indexed="81"/>
            <rFont val="Tahoma"/>
            <family val="2"/>
          </rPr>
          <t>Concerns recording and assessing WLM strategies that have been implemented to inform future initiatives</t>
        </r>
      </text>
    </comment>
    <comment ref="C11" authorId="0" shapeId="0" xr:uid="{DB5910A1-98FC-4AA4-A164-07B2720331AB}">
      <text>
        <r>
          <rPr>
            <b/>
            <sz val="9"/>
            <color indexed="81"/>
            <rFont val="Tahoma"/>
            <family val="2"/>
          </rPr>
          <t xml:space="preserve">Examples:
</t>
        </r>
        <r>
          <rPr>
            <sz val="9"/>
            <color indexed="81"/>
            <rFont val="Tahoma"/>
            <family val="2"/>
          </rPr>
          <t>- New WLM works are recorded and stored together</t>
        </r>
      </text>
    </comment>
    <comment ref="D11" authorId="0" shapeId="0" xr:uid="{FF167D38-38D5-4AF7-9657-2E1467A1AC50}">
      <text>
        <r>
          <rPr>
            <b/>
            <sz val="9"/>
            <color indexed="81"/>
            <rFont val="Tahoma"/>
            <family val="2"/>
          </rPr>
          <t>Examples:</t>
        </r>
        <r>
          <rPr>
            <sz val="9"/>
            <color indexed="81"/>
            <rFont val="Tahoma"/>
            <family val="2"/>
          </rPr>
          <t xml:space="preserve">
- Water loss audits and reports are stored together</t>
        </r>
      </text>
    </comment>
    <comment ref="E11" authorId="0" shapeId="0" xr:uid="{DF101242-56BA-4857-B1A0-9D38C4FEC22B}">
      <text>
        <r>
          <rPr>
            <b/>
            <sz val="9"/>
            <color indexed="81"/>
            <rFont val="Tahoma"/>
            <family val="2"/>
          </rPr>
          <t>Examples:</t>
        </r>
        <r>
          <rPr>
            <sz val="9"/>
            <color indexed="81"/>
            <rFont val="Tahoma"/>
            <family val="2"/>
          </rPr>
          <t xml:space="preserve">
- Losses are quantified before and after, or at regular intervals, for WLM activities that have been implemented</t>
        </r>
      </text>
    </comment>
    <comment ref="A12" authorId="0" shapeId="0" xr:uid="{1C5F0975-89C8-49AD-820E-EF83D18A8196}">
      <text>
        <r>
          <rPr>
            <sz val="9"/>
            <color indexed="81"/>
            <rFont val="Tahoma"/>
            <family val="2"/>
          </rPr>
          <t xml:space="preserve">Concerns staff knowledge and training regarding WLM practices </t>
        </r>
      </text>
    </comment>
    <comment ref="D12" authorId="0" shapeId="0" xr:uid="{5C977279-B23F-4854-8F09-7A6DD97AD892}">
      <text>
        <r>
          <rPr>
            <b/>
            <sz val="9"/>
            <color indexed="81"/>
            <rFont val="Tahoma"/>
            <family val="2"/>
          </rPr>
          <t>Examples:</t>
        </r>
        <r>
          <rPr>
            <sz val="9"/>
            <color indexed="81"/>
            <rFont val="Tahoma"/>
            <family val="2"/>
          </rPr>
          <t xml:space="preserve">
- Staff are required to attend WLM workshops</t>
        </r>
      </text>
    </comment>
    <comment ref="E12" authorId="0" shapeId="0" xr:uid="{4CD93CE4-EA16-4660-B903-341B7828B33B}">
      <text>
        <r>
          <rPr>
            <b/>
            <sz val="9"/>
            <color indexed="81"/>
            <rFont val="Tahoma"/>
            <family val="2"/>
          </rPr>
          <t>Examples:</t>
        </r>
        <r>
          <rPr>
            <sz val="9"/>
            <color indexed="81"/>
            <rFont val="Tahoma"/>
            <family val="2"/>
          </rPr>
          <t xml:space="preserve">
- WLM practices are incorporated into staff training
- New staff are trained in WLM by existing staff with expertise in the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Yuging Li</author>
  </authors>
  <commentList>
    <comment ref="A1" authorId="0" shapeId="0" xr:uid="{D1E7854A-250A-4FCA-A113-09624E8547CA}">
      <text>
        <r>
          <rPr>
            <sz val="9"/>
            <color indexed="81"/>
            <rFont val="Tahoma"/>
            <family val="2"/>
          </rPr>
          <t>Concerns the collection, quality and management of water systems data</t>
        </r>
      </text>
    </comment>
    <comment ref="B3" authorId="0" shapeId="0" xr:uid="{E1136ED9-4902-493B-A7BE-ABE608A55A9A}">
      <text>
        <r>
          <rPr>
            <sz val="9"/>
            <color indexed="81"/>
            <rFont val="Tahoma"/>
            <family val="2"/>
          </rPr>
          <t>The water utility is in the process of achieving core stage requirements</t>
        </r>
      </text>
    </comment>
    <comment ref="C3" authorId="0" shapeId="0" xr:uid="{F33058B3-4B8E-4040-AFCB-8D50A2D95ED1}">
      <text>
        <r>
          <rPr>
            <sz val="9"/>
            <color indexed="81"/>
            <rFont val="Tahoma"/>
            <family val="2"/>
          </rPr>
          <t>The water utility meets the baseline outcomes for water loss management.</t>
        </r>
      </text>
    </comment>
    <comment ref="D3" authorId="0" shapeId="0" xr:uid="{63D37C48-AC3D-4D1B-A624-1DF0F853F214}">
      <text>
        <r>
          <rPr>
            <sz val="9"/>
            <color indexed="81"/>
            <rFont val="Tahoma"/>
            <family val="2"/>
          </rPr>
          <t>The water utility is taking initiatives to progress beyond core stage requirements.</t>
        </r>
      </text>
    </comment>
    <comment ref="E3" authorId="0" shapeId="0" xr:uid="{F329CFA3-82E5-4BB6-AD1F-13B226F9EA76}">
      <text>
        <r>
          <rPr>
            <sz val="9"/>
            <color indexed="81"/>
            <rFont val="Tahoma"/>
            <family val="2"/>
          </rPr>
          <t>The water utility demonstrates leading examples of excellent water loss management in the water industry.</t>
        </r>
      </text>
    </comment>
    <comment ref="A6" authorId="0" shapeId="0" xr:uid="{5B6279E8-44C9-46CB-8CA2-0D30A53E3438}">
      <text>
        <r>
          <rPr>
            <sz val="9"/>
            <color indexed="81"/>
            <rFont val="Tahoma"/>
            <family val="2"/>
          </rPr>
          <t>Concerns the control of network pressures to reduce the likelihood of leaks forming and their severity</t>
        </r>
      </text>
    </comment>
    <comment ref="C6" authorId="0" shapeId="0" xr:uid="{60647DBF-519B-47CC-9212-FCB618D73330}">
      <text>
        <r>
          <rPr>
            <b/>
            <sz val="9"/>
            <color indexed="81"/>
            <rFont val="Tahoma"/>
            <family val="2"/>
          </rPr>
          <t>Examples:</t>
        </r>
        <r>
          <rPr>
            <sz val="9"/>
            <color indexed="81"/>
            <rFont val="Tahoma"/>
            <family val="2"/>
          </rPr>
          <t xml:space="preserve">
</t>
        </r>
        <r>
          <rPr>
            <sz val="9"/>
            <color indexed="81"/>
            <rFont val="Tahoma"/>
            <family val="2"/>
          </rPr>
          <t>- Optimising operation of reservoirs and pump stations
- Defining and implementing service standards for maximum and minimum pressures in the network</t>
        </r>
      </text>
    </comment>
    <comment ref="D6" authorId="0" shapeId="0" xr:uid="{B0B07AAF-13D8-4ECD-B4A6-522394F27537}">
      <text>
        <r>
          <rPr>
            <b/>
            <sz val="9"/>
            <color indexed="81"/>
            <rFont val="Tahoma"/>
            <family val="2"/>
          </rPr>
          <t>Examples:</t>
        </r>
        <r>
          <rPr>
            <sz val="9"/>
            <color indexed="81"/>
            <rFont val="Tahoma"/>
            <family val="2"/>
          </rPr>
          <t xml:space="preserve">
- Pressure reducing valves are installed at required locations to form PMAs and are regularly monitored</t>
        </r>
      </text>
    </comment>
    <comment ref="E6" authorId="0" shapeId="0" xr:uid="{E89B9791-57ED-4C75-97E6-A18F82482C75}">
      <text>
        <r>
          <rPr>
            <b/>
            <sz val="9"/>
            <color indexed="81"/>
            <rFont val="Tahoma"/>
            <family val="2"/>
          </rPr>
          <t>Examples:</t>
        </r>
        <r>
          <rPr>
            <sz val="9"/>
            <color indexed="81"/>
            <rFont val="Tahoma"/>
            <family val="2"/>
          </rPr>
          <t xml:space="preserve">
- Automated pressure reducing valves are installed and adjust pressures depending on best practice guidelines</t>
        </r>
      </text>
    </comment>
    <comment ref="A7" authorId="0" shapeId="0" xr:uid="{A63A27E3-8E15-44A0-AD80-5CEAD6C37127}">
      <text>
        <r>
          <rPr>
            <sz val="9"/>
            <color indexed="81"/>
            <rFont val="Tahoma"/>
            <family val="2"/>
          </rPr>
          <t>Concerns the remediation of assets to extend useful life and prevent leak formation</t>
        </r>
      </text>
    </comment>
    <comment ref="C7" authorId="0" shapeId="0" xr:uid="{AE734011-D38B-42AA-9DF2-B31BDFDED6C4}">
      <text>
        <r>
          <rPr>
            <b/>
            <sz val="9"/>
            <color indexed="81"/>
            <rFont val="Tahoma"/>
            <family val="2"/>
          </rPr>
          <t>Examples::</t>
        </r>
        <r>
          <rPr>
            <sz val="9"/>
            <color indexed="81"/>
            <rFont val="Tahoma"/>
            <family val="2"/>
          </rPr>
          <t xml:space="preserve">
- Pipelines that have been repeatedly fixed are replaced
(DPIE performance indicators WB23-24)</t>
        </r>
      </text>
    </comment>
    <comment ref="D7" authorId="0" shapeId="0" xr:uid="{279FDA60-2F5E-4637-9515-9E7188BD58BD}">
      <text>
        <r>
          <rPr>
            <b/>
            <sz val="9"/>
            <color indexed="81"/>
            <rFont val="Tahoma"/>
            <family val="2"/>
          </rPr>
          <t>Examples:</t>
        </r>
        <r>
          <rPr>
            <sz val="9"/>
            <color indexed="81"/>
            <rFont val="Tahoma"/>
            <family val="2"/>
          </rPr>
          <t xml:space="preserve">
- A pipeline renewal program is developed to replace pipes based on asset data and performance
- When a break is discovered, pipes of similar age and material are checked for leaks</t>
        </r>
      </text>
    </comment>
    <comment ref="A8" authorId="0" shapeId="0" xr:uid="{9FFC5F27-C12E-4C58-87CF-F17D8359004E}">
      <text>
        <r>
          <rPr>
            <sz val="9"/>
            <color indexed="81"/>
            <rFont val="Tahoma"/>
            <family val="2"/>
          </rPr>
          <t>Concerns the monitoring and detection of leaks throughout the network</t>
        </r>
      </text>
    </comment>
    <comment ref="C8" authorId="0" shapeId="0" xr:uid="{877D5228-B4B0-4E51-B85C-EF6CEF1224BE}">
      <text>
        <r>
          <rPr>
            <b/>
            <sz val="9"/>
            <color indexed="81"/>
            <rFont val="Tahoma"/>
            <family val="2"/>
          </rPr>
          <t>Examples:</t>
        </r>
        <r>
          <rPr>
            <sz val="9"/>
            <color indexed="81"/>
            <rFont val="Tahoma"/>
            <family val="2"/>
          </rPr>
          <t xml:space="preserve">
- Consumers, contractors and staff report observed leaks to the water utility
- Utility staff visually search for wet patches indicating the presence of leaks</t>
        </r>
      </text>
    </comment>
    <comment ref="D8" authorId="0" shapeId="0" xr:uid="{06572594-AC54-4134-9393-BA30E4A1CD6D}">
      <text>
        <r>
          <rPr>
            <b/>
            <sz val="9"/>
            <color indexed="81"/>
            <rFont val="Tahoma"/>
            <family val="2"/>
          </rPr>
          <t>Examples:</t>
        </r>
        <r>
          <rPr>
            <sz val="9"/>
            <color indexed="81"/>
            <rFont val="Tahoma"/>
            <family val="2"/>
          </rPr>
          <t xml:space="preserve">
- A leak audit is conducted as needed based on monitoring data 
(DPIE performance indicators WB74-76)</t>
        </r>
      </text>
    </comment>
    <comment ref="C9" authorId="0" shapeId="0" xr:uid="{D1785D54-E2C3-4F07-A6FE-A24606FE6AE1}">
      <text>
        <r>
          <rPr>
            <b/>
            <sz val="9"/>
            <color indexed="81"/>
            <rFont val="Tahoma"/>
            <family val="2"/>
          </rPr>
          <t>Examples:</t>
        </r>
        <r>
          <rPr>
            <sz val="9"/>
            <color indexed="81"/>
            <rFont val="Tahoma"/>
            <family val="2"/>
          </rPr>
          <t xml:space="preserve">
- Performing an acoustic survey on pipelines with high leakage rates, using equipment such as a listening stick</t>
        </r>
      </text>
    </comment>
    <comment ref="A10" authorId="0" shapeId="0" xr:uid="{01A72448-0BB6-4B61-8CF8-CAFC4B8FE976}">
      <text>
        <r>
          <rPr>
            <sz val="9"/>
            <color indexed="81"/>
            <rFont val="Tahoma"/>
            <family val="2"/>
          </rPr>
          <t>Concerns the repair and recording of leaks</t>
        </r>
      </text>
    </comment>
    <comment ref="C10" authorId="0" shapeId="0" xr:uid="{E1E2EB13-39C6-48DF-92FB-26753E6B0EB5}">
      <text>
        <r>
          <rPr>
            <b/>
            <sz val="9"/>
            <color indexed="81"/>
            <rFont val="Tahoma"/>
            <family val="2"/>
          </rPr>
          <t>Examples:</t>
        </r>
        <r>
          <rPr>
            <sz val="9"/>
            <color indexed="81"/>
            <rFont val="Tahoma"/>
            <family val="2"/>
          </rPr>
          <t xml:space="preserve">
- Repairs are prioritised based on severity</t>
        </r>
      </text>
    </comment>
    <comment ref="D10" authorId="0" shapeId="0" xr:uid="{D57BF660-A9AA-404E-9E67-37FC32E17855}">
      <text>
        <r>
          <rPr>
            <b/>
            <sz val="9"/>
            <color indexed="81"/>
            <rFont val="Tahoma"/>
            <family val="2"/>
          </rPr>
          <t>Examples:</t>
        </r>
        <r>
          <rPr>
            <sz val="9"/>
            <color indexed="81"/>
            <rFont val="Tahoma"/>
            <family val="2"/>
          </rPr>
          <t xml:space="preserve">
- Mobile app is used for easy submission of repair work order forms</t>
        </r>
      </text>
    </comment>
    <comment ref="E10" authorId="0" shapeId="0" xr:uid="{D851CBA7-ED87-4416-B510-EDC878A08BE9}">
      <text>
        <r>
          <rPr>
            <b/>
            <sz val="9"/>
            <color indexed="81"/>
            <rFont val="Tahoma"/>
            <family val="2"/>
          </rPr>
          <t>Examples:</t>
        </r>
        <r>
          <rPr>
            <sz val="9"/>
            <color indexed="81"/>
            <rFont val="Tahoma"/>
            <family val="2"/>
          </rPr>
          <t xml:space="preserve">
- Trends found in burst frequencies are used to prioritise pipes for replacement</t>
        </r>
      </text>
    </comment>
    <comment ref="C11" authorId="0" shapeId="0" xr:uid="{367924BF-A26B-4D01-8533-97F33798C54B}">
      <text>
        <r>
          <rPr>
            <b/>
            <sz val="9"/>
            <color indexed="81"/>
            <rFont val="Tahoma"/>
            <family val="2"/>
          </rPr>
          <t>Examples:</t>
        </r>
        <r>
          <rPr>
            <sz val="9"/>
            <color indexed="81"/>
            <rFont val="Tahoma"/>
            <family val="2"/>
          </rPr>
          <t xml:space="preserve">
- All repair staff have completed certification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Yuging Li</author>
  </authors>
  <commentList>
    <comment ref="A1" authorId="0" shapeId="0" xr:uid="{27868DEA-6D79-4D76-9473-1A81CB47F904}">
      <text>
        <r>
          <rPr>
            <sz val="9"/>
            <color indexed="81"/>
            <rFont val="Tahoma"/>
            <family val="2"/>
          </rPr>
          <t>Concerns the reduction of water losses at the consumer end as well as improving consumer awareness and engagement in reducing losses</t>
        </r>
      </text>
    </comment>
    <comment ref="B3" authorId="0" shapeId="0" xr:uid="{82C8D13D-163D-47F2-AF6A-870F3DB70855}">
      <text>
        <r>
          <rPr>
            <sz val="9"/>
            <color indexed="81"/>
            <rFont val="Tahoma"/>
            <family val="2"/>
          </rPr>
          <t>The water utility is in the process of achieving core stage requirements</t>
        </r>
      </text>
    </comment>
    <comment ref="C3" authorId="0" shapeId="0" xr:uid="{1331577E-51A1-4674-B81D-786C2F628538}">
      <text>
        <r>
          <rPr>
            <sz val="9"/>
            <color indexed="81"/>
            <rFont val="Tahoma"/>
            <family val="2"/>
          </rPr>
          <t>The water utility meets the baseline outcomes for water loss management.</t>
        </r>
      </text>
    </comment>
    <comment ref="D3" authorId="0" shapeId="0" xr:uid="{7263A569-50E2-47B0-A972-DEAE6B00F809}">
      <text>
        <r>
          <rPr>
            <sz val="9"/>
            <color indexed="81"/>
            <rFont val="Tahoma"/>
            <family val="2"/>
          </rPr>
          <t>The water utility is taking initiatives to progress beyond core stage requirements.</t>
        </r>
      </text>
    </comment>
    <comment ref="E3" authorId="0" shapeId="0" xr:uid="{D0C7C4B9-D247-4A43-BFB1-069BDD3C1B91}">
      <text>
        <r>
          <rPr>
            <sz val="9"/>
            <color indexed="81"/>
            <rFont val="Tahoma"/>
            <family val="2"/>
          </rPr>
          <t>The water utility demonstrates leading examples of excellent water loss management in the water industry.</t>
        </r>
      </text>
    </comment>
    <comment ref="A6" authorId="0" shapeId="0" xr:uid="{FF6F1EDF-8060-4EFC-844E-B70C8AE65C21}">
      <text>
        <r>
          <rPr>
            <sz val="9"/>
            <color indexed="81"/>
            <rFont val="Tahoma"/>
            <family val="2"/>
          </rPr>
          <t>Concerns establishing good communication channels with consumers</t>
        </r>
      </text>
    </comment>
    <comment ref="C6" authorId="0" shapeId="0" xr:uid="{18AF57CD-99EE-4E7D-ACE9-AC5F8469FFDE}">
      <text>
        <r>
          <rPr>
            <b/>
            <sz val="9"/>
            <color indexed="81"/>
            <rFont val="Tahoma"/>
            <family val="2"/>
          </rPr>
          <t>Examples:</t>
        </r>
        <r>
          <rPr>
            <sz val="9"/>
            <color indexed="81"/>
            <rFont val="Tahoma"/>
            <family val="2"/>
          </rPr>
          <t xml:space="preserve">
- Calls, media announcements and/or letter notifications about leakages and disruptions are used to inform consumers</t>
        </r>
      </text>
    </comment>
    <comment ref="D6" authorId="0" shapeId="0" xr:uid="{5F671C47-56D4-443B-A552-316EB5D589B3}">
      <text>
        <r>
          <rPr>
            <b/>
            <sz val="9"/>
            <color indexed="81"/>
            <rFont val="Tahoma"/>
            <family val="2"/>
          </rPr>
          <t>Examples:</t>
        </r>
        <r>
          <rPr>
            <sz val="9"/>
            <color indexed="81"/>
            <rFont val="Tahoma"/>
            <family val="2"/>
          </rPr>
          <t xml:space="preserve">
- Progress updates on WLM works are sent to consumers
- A variety of communication pathways and platforms, such as websites, social media and individual mail notifications, are used</t>
        </r>
      </text>
    </comment>
    <comment ref="A7" authorId="0" shapeId="0" xr:uid="{61A905BE-0482-4D0B-B46A-7284A829BFF1}">
      <text>
        <r>
          <rPr>
            <sz val="9"/>
            <color indexed="81"/>
            <rFont val="Tahoma"/>
            <family val="2"/>
          </rPr>
          <t>Concerns increasing consumer understanding of water loss and water-wise practices</t>
        </r>
      </text>
    </comment>
    <comment ref="C7" authorId="0" shapeId="0" xr:uid="{FE62178D-1166-47B3-BBC7-2D05E504A5E3}">
      <text>
        <r>
          <rPr>
            <b/>
            <sz val="9"/>
            <color indexed="81"/>
            <rFont val="Tahoma"/>
            <family val="2"/>
          </rPr>
          <t>Examples:</t>
        </r>
        <r>
          <rPr>
            <sz val="9"/>
            <color indexed="81"/>
            <rFont val="Tahoma"/>
            <family val="2"/>
          </rPr>
          <t xml:space="preserve">
- Information pamphlets are distributed to consumers
- Email, media announcements and/or letter notifications about water-wise practices are given to consumers</t>
        </r>
      </text>
    </comment>
    <comment ref="D7" authorId="0" shapeId="0" xr:uid="{19E7CFCB-DEA1-446C-8B0B-DDDD29A4FBF7}">
      <text>
        <r>
          <rPr>
            <b/>
            <sz val="9"/>
            <color indexed="81"/>
            <rFont val="Tahoma"/>
            <family val="2"/>
          </rPr>
          <t>Examples:</t>
        </r>
        <r>
          <rPr>
            <sz val="9"/>
            <color indexed="81"/>
            <rFont val="Tahoma"/>
            <family val="2"/>
          </rPr>
          <t xml:space="preserve">
- School visits to engage children in learning about the water supply
- Running community activities and workshops to inform consumers about water loss
(DPIE performance indicators WB84-85)</t>
        </r>
      </text>
    </comment>
    <comment ref="E7" authorId="0" shapeId="0" xr:uid="{AE2BCBFE-8D0D-4264-824D-53648D6E1112}">
      <text>
        <r>
          <rPr>
            <b/>
            <sz val="9"/>
            <color indexed="81"/>
            <rFont val="Tahoma"/>
            <family val="2"/>
          </rPr>
          <t>Examples:</t>
        </r>
        <r>
          <rPr>
            <sz val="9"/>
            <color indexed="81"/>
            <rFont val="Tahoma"/>
            <family val="2"/>
          </rPr>
          <t xml:space="preserve">
- Customer portals for smart water meters are integrated with utility monitoring systems</t>
        </r>
      </text>
    </comment>
    <comment ref="A8" authorId="0" shapeId="0" xr:uid="{8E7B9E83-D872-41D8-A3C2-C1FEAC9F84E5}">
      <text>
        <r>
          <rPr>
            <sz val="9"/>
            <color indexed="81"/>
            <rFont val="Tahoma"/>
            <family val="2"/>
          </rPr>
          <t>Concerns increasing consumers' involvement in reducing water loss</t>
        </r>
      </text>
    </comment>
    <comment ref="C8" authorId="0" shapeId="0" xr:uid="{518A98A9-E491-4625-83D1-187C19625B4E}">
      <text>
        <r>
          <rPr>
            <b/>
            <sz val="9"/>
            <color indexed="81"/>
            <rFont val="Tahoma"/>
            <family val="2"/>
          </rPr>
          <t>Examples:</t>
        </r>
        <r>
          <rPr>
            <sz val="9"/>
            <color indexed="81"/>
            <rFont val="Tahoma"/>
            <family val="2"/>
          </rPr>
          <t xml:space="preserve">
- Information such as water consumption, dam/reservoir levels and average household water usage are available, such as publications, webpages, and/or social media</t>
        </r>
      </text>
    </comment>
    <comment ref="D8" authorId="0" shapeId="0" xr:uid="{8EB53571-B587-4BC2-98CD-2B70E53B4B90}">
      <text>
        <r>
          <rPr>
            <b/>
            <sz val="9"/>
            <color indexed="81"/>
            <rFont val="Tahoma"/>
            <family val="2"/>
          </rPr>
          <t>Examples:</t>
        </r>
        <r>
          <rPr>
            <sz val="9"/>
            <color indexed="81"/>
            <rFont val="Tahoma"/>
            <family val="2"/>
          </rPr>
          <t xml:space="preserve">
- Industrial and commercial consumers are set up with smart water meters to track use and identify leaks</t>
        </r>
      </text>
    </comment>
    <comment ref="E8" authorId="0" shapeId="0" xr:uid="{9FD93120-D81D-44BB-B030-BA3B7BEF6722}">
      <text>
        <r>
          <rPr>
            <b/>
            <sz val="9"/>
            <color indexed="81"/>
            <rFont val="Tahoma"/>
            <family val="2"/>
          </rPr>
          <t>Examples:</t>
        </r>
        <r>
          <rPr>
            <sz val="9"/>
            <color indexed="81"/>
            <rFont val="Tahoma"/>
            <family val="2"/>
          </rPr>
          <t xml:space="preserve">
- Consumers are encouraged to check their own water usage through customer portals</t>
        </r>
      </text>
    </comment>
    <comment ref="A9" authorId="0" shapeId="0" xr:uid="{3735DA76-6AF0-4E7B-AA40-99FE6923976F}">
      <text>
        <r>
          <rPr>
            <sz val="9"/>
            <color indexed="81"/>
            <rFont val="Tahoma"/>
            <family val="2"/>
          </rPr>
          <t>Concerns supporting consumers to take action in reducing water losses themselves</t>
        </r>
      </text>
    </comment>
    <comment ref="D9" authorId="0" shapeId="0" xr:uid="{170DD7E9-4802-4319-BB01-9D42B023B49E}">
      <text>
        <r>
          <rPr>
            <b/>
            <sz val="9"/>
            <color indexed="81"/>
            <rFont val="Tahoma"/>
            <family val="2"/>
          </rPr>
          <t>Examples:</t>
        </r>
        <r>
          <rPr>
            <sz val="9"/>
            <color indexed="81"/>
            <rFont val="Tahoma"/>
            <family val="2"/>
          </rPr>
          <t xml:space="preserve">
- Promotions for saving water are developed and advertised 
(DPIE performance indicator WB89)</t>
        </r>
      </text>
    </comment>
  </commentList>
</comments>
</file>

<file path=xl/sharedStrings.xml><?xml version="1.0" encoding="utf-8"?>
<sst xmlns="http://schemas.openxmlformats.org/spreadsheetml/2006/main" count="724" uniqueCount="483">
  <si>
    <t>Instructions:</t>
  </si>
  <si>
    <t>This model is best used electronically. Notes are attached to cells with a red top-right corner and provide more detailed explanations and examples of cell content (hover cursor over the cell to view).
This is the "Summary" sheet. The matrix below shows key elements of water loss management (WLM) and summarises how water utilities would look as they progress in maturity for each element, from a "Progressing" stage to "Best Practice". The objective is for water utilities to reach the Core stage, which represents the baseline outcomes that should be achieved for WLM. Small water utilities (&lt;=1500 properties) do not need to progress beyond the Core stage.
The following sheets, "System Understanding", "Water Loss Quantification", "Water Loss Management Strategy", "Leak Management" and "CommunicationConsumerEngagement", break down the respective WLM element into several competencies. For each competency, please read its descriptions for the different maturity levels (examples provided as notes) and select your water utility's maturity level from the drop down list on the right (cells with a red border).
Upon completion of all five element sheets, your utility's overall maturity in WLM will be shown in the radar charts to the right of the summary matrix below. The blue area represents your utility's maturity, and the red line represents the Core level of WLM. Your utility should aim to completely fill in the shape bounded by this red line to meet the baseline outcomes for WLM. 
The "minimum-based" chart requires all element competencies to be achieved for a maturity stage before progressing to the next stage. It is best used for self-assessment. The "average-based" chart averages the maturity of all element competencies. It is best used for benchmarking.</t>
  </si>
  <si>
    <r>
      <t xml:space="preserve">Acronyms used in the following sheets are summarised below:
</t>
    </r>
    <r>
      <rPr>
        <b/>
        <sz val="11"/>
        <color theme="1"/>
        <rFont val="Calibri"/>
        <family val="2"/>
        <scheme val="minor"/>
      </rPr>
      <t>DMA</t>
    </r>
    <r>
      <rPr>
        <sz val="11"/>
        <color theme="1"/>
        <rFont val="Calibri"/>
        <family val="2"/>
        <scheme val="minor"/>
      </rPr>
      <t xml:space="preserve"> - District Metered Area
</t>
    </r>
    <r>
      <rPr>
        <b/>
        <sz val="11"/>
        <color theme="1"/>
        <rFont val="Calibri"/>
        <family val="2"/>
        <scheme val="minor"/>
      </rPr>
      <t>DPIE</t>
    </r>
    <r>
      <rPr>
        <sz val="11"/>
        <color theme="1"/>
        <rFont val="Calibri"/>
        <family val="2"/>
        <scheme val="minor"/>
      </rPr>
      <t xml:space="preserve"> - Department of Planning, Industry and Environment
</t>
    </r>
    <r>
      <rPr>
        <b/>
        <sz val="11"/>
        <color theme="1"/>
        <rFont val="Calibri"/>
        <family val="2"/>
        <scheme val="minor"/>
      </rPr>
      <t>GIS</t>
    </r>
    <r>
      <rPr>
        <sz val="11"/>
        <color theme="1"/>
        <rFont val="Calibri"/>
        <family val="2"/>
        <scheme val="minor"/>
      </rPr>
      <t xml:space="preserve"> - Geographic Information System
</t>
    </r>
    <r>
      <rPr>
        <b/>
        <sz val="11"/>
        <color theme="1"/>
        <rFont val="Calibri"/>
        <family val="2"/>
        <scheme val="minor"/>
      </rPr>
      <t>ILI</t>
    </r>
    <r>
      <rPr>
        <sz val="11"/>
        <color theme="1"/>
        <rFont val="Calibri"/>
        <family val="2"/>
        <scheme val="minor"/>
      </rPr>
      <t xml:space="preserve"> - Infrastructure Leakage Index
</t>
    </r>
    <r>
      <rPr>
        <b/>
        <sz val="11"/>
        <color theme="1"/>
        <rFont val="Calibri"/>
        <family val="2"/>
        <scheme val="minor"/>
      </rPr>
      <t>IT</t>
    </r>
    <r>
      <rPr>
        <sz val="11"/>
        <color theme="1"/>
        <rFont val="Calibri"/>
        <family val="2"/>
        <scheme val="minor"/>
      </rPr>
      <t xml:space="preserve"> - Information Technology
</t>
    </r>
    <r>
      <rPr>
        <b/>
        <sz val="11"/>
        <color theme="1"/>
        <rFont val="Calibri"/>
        <family val="2"/>
        <scheme val="minor"/>
      </rPr>
      <t>IWCM</t>
    </r>
    <r>
      <rPr>
        <sz val="11"/>
        <color theme="1"/>
        <rFont val="Calibri"/>
        <family val="2"/>
        <scheme val="minor"/>
      </rPr>
      <t xml:space="preserve"> - Integrated Water Cycle Management
</t>
    </r>
    <r>
      <rPr>
        <b/>
        <sz val="11"/>
        <color theme="1"/>
        <rFont val="Calibri"/>
        <family val="2"/>
        <scheme val="minor"/>
      </rPr>
      <t>O&amp;M</t>
    </r>
    <r>
      <rPr>
        <sz val="11"/>
        <color theme="1"/>
        <rFont val="Calibri"/>
        <family val="2"/>
        <scheme val="minor"/>
      </rPr>
      <t xml:space="preserve"> - Operation and Maintenance
</t>
    </r>
    <r>
      <rPr>
        <b/>
        <sz val="11"/>
        <color theme="1"/>
        <rFont val="Calibri"/>
        <family val="2"/>
        <scheme val="minor"/>
      </rPr>
      <t>PMA</t>
    </r>
    <r>
      <rPr>
        <sz val="11"/>
        <color theme="1"/>
        <rFont val="Calibri"/>
        <family val="2"/>
        <scheme val="minor"/>
      </rPr>
      <t xml:space="preserve"> - Pressure Managed Area
</t>
    </r>
    <r>
      <rPr>
        <b/>
        <sz val="11"/>
        <color theme="1"/>
        <rFont val="Calibri"/>
        <family val="2"/>
        <scheme val="minor"/>
      </rPr>
      <t>SCADA</t>
    </r>
    <r>
      <rPr>
        <sz val="11"/>
        <color theme="1"/>
        <rFont val="Calibri"/>
        <family val="2"/>
        <scheme val="minor"/>
      </rPr>
      <t xml:space="preserve"> - Supervisory Control and Data Acquisition
</t>
    </r>
    <r>
      <rPr>
        <b/>
        <sz val="11"/>
        <color theme="1"/>
        <rFont val="Calibri"/>
        <family val="2"/>
        <scheme val="minor"/>
      </rPr>
      <t>WLM</t>
    </r>
    <r>
      <rPr>
        <sz val="11"/>
        <color theme="1"/>
        <rFont val="Calibri"/>
        <family val="2"/>
        <scheme val="minor"/>
      </rPr>
      <t xml:space="preserve"> - Water Loss Management
</t>
    </r>
    <r>
      <rPr>
        <b/>
        <sz val="11"/>
        <color theme="1"/>
        <rFont val="Calibri"/>
        <family val="2"/>
        <scheme val="minor"/>
      </rPr>
      <t>WSAA</t>
    </r>
    <r>
      <rPr>
        <sz val="11"/>
        <color theme="1"/>
        <rFont val="Calibri"/>
        <family val="2"/>
        <scheme val="minor"/>
      </rPr>
      <t xml:space="preserve"> - Water Services Association of Australia</t>
    </r>
  </si>
  <si>
    <t>Stages</t>
  </si>
  <si>
    <t>Score</t>
  </si>
  <si>
    <t>Element</t>
  </si>
  <si>
    <t>Progressing</t>
  </si>
  <si>
    <t>Core</t>
  </si>
  <si>
    <t>Advanced</t>
  </si>
  <si>
    <t>Best Practice</t>
  </si>
  <si>
    <t>Minimum-based score</t>
  </si>
  <si>
    <t>Average-based score</t>
  </si>
  <si>
    <t>System Understanding</t>
  </si>
  <si>
    <t>Water Loss Quantification</t>
  </si>
  <si>
    <t>Water Loss Management Strategy</t>
  </si>
  <si>
    <t>Leak Management</t>
  </si>
  <si>
    <t>Communication and Consumer Engagement</t>
  </si>
  <si>
    <t>Element: System Understanding</t>
  </si>
  <si>
    <t>Definition</t>
  </si>
  <si>
    <t>The water utility has a limited understanding of their network. There are few monitoring instruments. Data collection is inefficient and not well managed.</t>
  </si>
  <si>
    <t>The water utility has basic instrumentation and data collection systems in place that affords a decent understanding of their network. Data collection concerning key assets is efficient for the overall network, however this may not extend to smaller sections of the network.</t>
  </si>
  <si>
    <t>The water utility has set up instrumentation to allow for more detailed information to be gathered for subdivisions in the network. A good understanding of the network is attained and network information and conditions are regularly updated.</t>
  </si>
  <si>
    <t>All water systems, sensors and data are integrated into a central management system and work in tandem to update network information and track performance. Data collection is efficient and confidence in data accuracy is ensured.</t>
  </si>
  <si>
    <t>Minimum-based Calculation</t>
  </si>
  <si>
    <t>Average-based Calculation</t>
  </si>
  <si>
    <t>Competencies</t>
  </si>
  <si>
    <t>Please select maturity level:</t>
  </si>
  <si>
    <t>Additional Comments</t>
  </si>
  <si>
    <t>Information systems</t>
  </si>
  <si>
    <t>Some information systems are in use.</t>
  </si>
  <si>
    <t>Operational asset management, monitoring and data management systems are in use and network changes are updated by the end of each financial year.</t>
  </si>
  <si>
    <t>Following network changes, operational asset management, monitoring and data management systems are updated within the quarter.</t>
  </si>
  <si>
    <t>Following network changes, operational asset management, monitoring and data management systems are updated within the month or sooner.</t>
  </si>
  <si>
    <t>All asset information, operating parameters and measuring instrument data are recorded and accessible on systems.</t>
  </si>
  <si>
    <t>Data collection</t>
  </si>
  <si>
    <t>Data is collected manually and/or limited data management systems are set up.</t>
  </si>
  <si>
    <t>Collection of data from measuring instruments installed for key assets is automated with appropriate infrastructure and dashboards set up.</t>
  </si>
  <si>
    <t>Advanced collection of data from all measuring instruments in the network and consumption data from high water users is automated, with appropriate infrastructure set up to enable information transmission.</t>
  </si>
  <si>
    <t>All data collection is automated.</t>
  </si>
  <si>
    <t>Instrument installation</t>
  </si>
  <si>
    <t>Few measuring instruments are installed.</t>
  </si>
  <si>
    <t>Appropriate measuring instruments are installed for all key assets and consumer connections.</t>
  </si>
  <si>
    <t>Appropriate measuring instruments are installed for DMAs in the network where possible.</t>
  </si>
  <si>
    <t>-</t>
  </si>
  <si>
    <t>Instrument accuracy</t>
  </si>
  <si>
    <t>Bulk instruments are irregularly calibrated.</t>
  </si>
  <si>
    <t>Installed bulk measuring instruments are calibrated according to manufacturer's specifications.</t>
  </si>
  <si>
    <t>Installed bulk measuring instruments are tested for accuracy where possible when calibrated.</t>
  </si>
  <si>
    <t>Bulk instruments and customer meters are inspected for accuracy regularly, following standards, manufacturer's specifications and O&amp;M schedules.</t>
  </si>
  <si>
    <t>Customer meters are tested for accuracy where possible, and faulty instruments prompt investigation of similar instruments</t>
  </si>
  <si>
    <t>Instrument replacement</t>
  </si>
  <si>
    <t>Replacement of broken instruments is delayed.</t>
  </si>
  <si>
    <t>Measuring instruments and consumer meters are promptly replaced when discovered to be broken.</t>
  </si>
  <si>
    <t>Old meters are replaced based on manufacturer's recommendations.</t>
  </si>
  <si>
    <t>Meters are replaced with meters containing automated data collection technology.</t>
  </si>
  <si>
    <t>Hydraulic model</t>
  </si>
  <si>
    <t>None.</t>
  </si>
  <si>
    <t xml:space="preserve"> Where appropriate for the water utility, a simple hydraulic model has been developed and is used to check network conditions.</t>
  </si>
  <si>
    <t>Network hydraulic model is developed and used for predictive tests</t>
  </si>
  <si>
    <t>All models, asset management, monitoring and data management systems are integrated, informing each other and continuously updating network information.</t>
  </si>
  <si>
    <t>Model Calibration</t>
  </si>
  <si>
    <t>N/A.</t>
  </si>
  <si>
    <t>Where a network hydraulic model has been developed, it has not been calibrated</t>
  </si>
  <si>
    <t>Following network changes, the hydraulic model is calibrated within 5-10 years.</t>
  </si>
  <si>
    <t>Following network changes, the hydraulic model is calibrated within 5 years.</t>
  </si>
  <si>
    <t>Actions</t>
  </si>
  <si>
    <r>
      <rPr>
        <b/>
        <sz val="11"/>
        <color theme="1"/>
        <rFont val="Calibri"/>
        <family val="2"/>
        <scheme val="minor"/>
      </rPr>
      <t>Progress to Core Stage</t>
    </r>
  </si>
  <si>
    <r>
      <rPr>
        <b/>
        <sz val="11"/>
        <color theme="1"/>
        <rFont val="Calibri"/>
        <family val="2"/>
        <scheme val="minor"/>
      </rPr>
      <t>Progress to Advanced Stage</t>
    </r>
  </si>
  <si>
    <r>
      <rPr>
        <b/>
        <sz val="11"/>
        <color theme="1"/>
        <rFont val="Calibri"/>
        <family val="2"/>
        <scheme val="minor"/>
      </rPr>
      <t>Progress to Best Practice Stage</t>
    </r>
  </si>
  <si>
    <r>
      <rPr>
        <b/>
        <sz val="11"/>
        <color theme="1"/>
        <rFont val="Calibri"/>
        <family val="2"/>
        <scheme val="minor"/>
      </rPr>
      <t>Continual Improvement</t>
    </r>
    <r>
      <rPr>
        <sz val="11"/>
        <color theme="1"/>
        <rFont val="Calibri"/>
        <family val="2"/>
        <scheme val="minor"/>
      </rPr>
      <t xml:space="preserve"> </t>
    </r>
  </si>
  <si>
    <t>- Set up data management systems such as GIS, SCADA, billing databases
- Update data management systems by the end of the financial year when  network changes occur
- Install data transmitting tags on existing bulk meters and indicators
- Install bulk meters and indicators for all key assets, such as reservoirs and reticulation inlets, as well as meters for all consumer connections
- Follow manufacturer's specifications for calibration frequency of instruments
- Prepare spare instruments and meters where possible and replace broken equipment as soon as possible
- Investigate developing a hydraulic model for the network if appropriate</t>
  </si>
  <si>
    <t>- Update data management systems within the quarter when network changes occur
- Set up all bulk instruments on data management systems such as SCADA, automated meter reading technology for high water users and any infrastructure needed for automated meter readings
- Install appropriate instruments to form DMAs in the network
- Test instrument accuracy when calibrating them and investigate instruments of the same model or age as faulty instruments
- Replace old meters at the end of lifetime specified by the manufacturer
- Use hydraulic models for testing different scenarios in the network
- Calibrate the hydraulic model every 5-10 years following network changes</t>
  </si>
  <si>
    <t>- Update data management systems within the month when network changes occur
- Install or replace meters with smart meters or automated meter readers for all consumer connections
- Regularly test instruments and meters for accuracy, such as establishing a testing program, according to testing standards
- Investigate integration of models and data management systems using technology such as Internet of Things, Intelligent Water Networks and Central Event Management
- Calibrate the hydraulic model every 5 years following network changes</t>
  </si>
  <si>
    <t>- Ensure information systems are up to date and well-maintained
- Maintain automated data collection
- Regularly check the accuracy of instruments and meters</t>
  </si>
  <si>
    <t>Element: Water Loss Quantification</t>
  </si>
  <si>
    <t>Losses in the water network are not quantified. Alternatively, existing quantification procedures are non-standard, prone to error, irregularly conducted, and/or limited in accuracy. There is low confidence in calculated results.</t>
  </si>
  <si>
    <t>Losses are investigated annually. Losses are quantified for the overall water network and key distribution systems, using standard procedures and assumptions for initial loss estimates. Quantification procedures may not be streamlined. Calculated results have a moderate margin of error and have limited impact on decision-making.</t>
  </si>
  <si>
    <t>Losses are investigated quarterly. Losses are quantified for further subdivisions in the water network. Data used in calculations are interrogated and fine-tuned to produce results with a small margin of error. Quantification procedures may not be well integrated into practice.</t>
  </si>
  <si>
    <t>Losses are investigated monthly or more frequently. Procedures for water loss quantification are well integrated into practice and used for decision-making. Baseline usage quantities are established and used for monitoring. Assumptions in quantification procedures are interrogated and adjusted where appropriate. Confidence in calculations and data is ensured.</t>
  </si>
  <si>
    <t>Network zones</t>
  </si>
  <si>
    <t>Where appropriate, the network can be isolated into smaller distinct sections.</t>
  </si>
  <si>
    <t>DMAs are established for the network where appropriate and possible.</t>
  </si>
  <si>
    <t xml:space="preserve"> Baseline usage is established for network areas and monitored on a weekly or more frequent basis to assess network performance and subsequently inform decision-making.</t>
  </si>
  <si>
    <t>Quantification Procedures</t>
  </si>
  <si>
    <t>Not done or irregularly done.</t>
  </si>
  <si>
    <t>Top-down approaches are used to quantify water losses for distinct distribution systems each financial year.</t>
  </si>
  <si>
    <t>Bottom-up approaches are used to quantify water losses in smaller, distinct sections of network.</t>
  </si>
  <si>
    <t>Water loss quantification procedures are well integrated into the practices of the overall water utility.</t>
  </si>
  <si>
    <t>Estimations</t>
  </si>
  <si>
    <t>Loss calculations are not done or no estimates are used.</t>
  </si>
  <si>
    <t>Industry accepted default estimates are used in calculations.</t>
  </si>
  <si>
    <t>Default estimates used for loss quantification and performance indicator calculations are interrogated and adjusted to suit network conditions if required.</t>
  </si>
  <si>
    <t>Data sources</t>
  </si>
  <si>
    <t>Loss calculations are not done or data sources have low reliability.</t>
  </si>
  <si>
    <t>Data used in calculations are collected regularly from reliable sources.</t>
  </si>
  <si>
    <t>Data used in calculations are interrogated and fine-tuned for better accuracy.</t>
  </si>
  <si>
    <t>Consumption quantities can be precisely determined for all consumers over the selected time period of quantification.</t>
  </si>
  <si>
    <t>Performance indicators</t>
  </si>
  <si>
    <t>Not calculated or irregularly calculated.</t>
  </si>
  <si>
    <t>Water loss performance indicators are calculated for the overall utility each financial year.</t>
  </si>
  <si>
    <t>Performance indicators are calculated for DMAs each financial year.</t>
  </si>
  <si>
    <t>Performance indicators are calculated for DMAs on an annual or more frequent basis, as well as before and after major works are completed in the area.</t>
  </si>
  <si>
    <t>Understanding indicators</t>
  </si>
  <si>
    <t>None or indicators are not calculated.</t>
  </si>
  <si>
    <t>Limited understanding of indicators.</t>
  </si>
  <si>
    <t>The derivation and meaning of performance indicators are well understood.</t>
  </si>
  <si>
    <t>Performance indicators are used to track performance and inform decision-making.</t>
  </si>
  <si>
    <t>- Clearly define different systems in the network, e.g. potable network, non-potable network, recycled water
- Calculate water balances for the network each year (DPIE dashboard)
- Use WSAA default estimates as appropriate for water balance calculations
- Collect calculation data from reports or data management systems
- Calculate performance indicators (ILI and real losses) each year for the overall utility
- Have relevant staff investigate performance indicators</t>
  </si>
  <si>
    <t>- Set up DMAs in the network where appropriate
- Investigate minimum night flows to calculate losses in DMAs
- Collect calculation data directly from data management systens and apply suitable adjustments to align with calculation boundaries
- Apply meter lag adjustment to consumption data if appropriate
- Calculate performance indicators (ILI and real losses) each year for DMAs
- Ensure relevant staff understand  derivations, assumptions and limitations of performance indicators</t>
  </si>
  <si>
    <t>- Establish baseline consumptions in DMAs and monitor for changes that may indicate leaks
- Promote collaboration between staff  on water loss calculations where data is managed in different departments or data management systems
- Investigate default estimates used in calculations and adjust these to suit network conditions
- Set up data collection technology to collect consumption data on a daily or more frequent basis, such as by installing smart meters or automated meter readers
- Calculate performance indicators for DMAs regularly, as well as before and after the implementation of WLM activities
- Use performance indicators to identify focus areas for WLM work</t>
  </si>
  <si>
    <t>- Continually monitor baseline consumptions and leakages in DMAs
- Calculate performance indicators regularly for DMAs
- Use performance indicators to track performance and assess impact of WLM strategies implemented</t>
  </si>
  <si>
    <t>Element: Water Loss Management Strategy</t>
  </si>
  <si>
    <t>The water utility recognises the need for WLM but does not have the resources to take action.</t>
  </si>
  <si>
    <t>The water utility has an interest in managing water loss and investing in WLM strategies but may have limited people and/or resources dedicated to these works.</t>
  </si>
  <si>
    <t>A commitment to WLM has been established for high-level management.</t>
  </si>
  <si>
    <t>The water utility has a commitment to managing water loss that is well integrated into organisation culture.</t>
  </si>
  <si>
    <t>Commitment</t>
  </si>
  <si>
    <t>The water utility acknowledges leakage issues and is committed to reducing water loss.</t>
  </si>
  <si>
    <t>Policies for WLM have been established.</t>
  </si>
  <si>
    <t>Policies for WLM are well integrated into current practice and organisation culture across departments.</t>
  </si>
  <si>
    <t>Resources are invested into mitigating water losses.</t>
  </si>
  <si>
    <t>Planning</t>
  </si>
  <si>
    <t>A WLM plan is being developed.</t>
  </si>
  <si>
    <t>A WLM plan has been developed and is set for review every 8 years or when major changes occur.</t>
  </si>
  <si>
    <t>Current WLM plan was developed within 5 years and set for review every 5 years or when major changes occur.</t>
  </si>
  <si>
    <t>Communication</t>
  </si>
  <si>
    <t>An informal communications strategy is in place.</t>
  </si>
  <si>
    <t>A WLM committee is established and meets regularly.</t>
  </si>
  <si>
    <t>Interdepartmental communication is well documented and communicated to all staff, including higher management.</t>
  </si>
  <si>
    <t>Decision-making</t>
  </si>
  <si>
    <t>None or few decisions are made.</t>
  </si>
  <si>
    <t>Decision-making on WLM strategies is driven by the immediate needs of the utility.</t>
  </si>
  <si>
    <t xml:space="preserve">Cost-benefit analysis methodologies are used to inform the selection of WLM strategies. </t>
  </si>
  <si>
    <t>Non-monetary benefits are considered as part of the WLM strategy selection process.</t>
  </si>
  <si>
    <t>Documentation</t>
  </si>
  <si>
    <t>Documentation is developed and stored appropriately for new WLM activities.</t>
  </si>
  <si>
    <t>Past WLM activities and procedures are well documented.</t>
  </si>
  <si>
    <t>WLM activities are assessed for impact and these results are used to inform decision-making.</t>
  </si>
  <si>
    <t>Staff maturity</t>
  </si>
  <si>
    <t>WLM training is provided for key staff involved in WLM.</t>
  </si>
  <si>
    <t>Regular training is provided to continually train current and new staff in WLM and facilitate smooth handover between staff.</t>
  </si>
  <si>
    <t>- Commit to WLM at the higher management level
- Set up a budget for WLM
- Explore the development of a WLM plan
- Communicate WLM initiatives to staff
- Implement WLM strategies for major issues experienced in the network, such as large losses or drought
- Begin documenting WLM activities</t>
  </si>
  <si>
    <t>- Establish policies for WLM
- Develop a WLM plan
- Establish a WLM committee
- Compare costs and benefits when selecting WLM strategies to be implemented
- Ensure all WLM documentation are stored appropriately
- Provide training for staff on WLM</t>
  </si>
  <si>
    <t xml:space="preserve"> - Ensure WLM policies are understood and adhered to throughout the organisation
- Review WLM plan every 5 years or more frequently
- Communicate WLM initiatives to all staff and departments, and maintain documentation on communications
- Consider non-monetary factors, such as water conservation and consumer trust, when selecting WLM strategies
- Use past documentation on WLM activities and their impacts to inform future decisions
- Ensure experienced staff regularly train new staff in WLM to retain proficiency within the organisation</t>
  </si>
  <si>
    <t>- Maintain WLM policies throughout the organisation
- Regularly review WLM plan
- Maintain well-documented internal communications for WLM
- Maintain and assess documentation on WLM activities
- Maintain knowledge on WLM within the organisation through regular training</t>
  </si>
  <si>
    <t>Element: Leak Management</t>
  </si>
  <si>
    <t>Very few leak management strategies have been implemented or explored. Existing leak management measures may be ineffective.</t>
  </si>
  <si>
    <t>Basic leak detection and repair strategies are implemented for leaks and breaks causing significant disruptions in the network. Further leak management strategies are explored and implemented for areas experiencing high leakage levels.</t>
  </si>
  <si>
    <t>Efforts are made to actively discover leaks before they cause disruptions in the network. Preventative measures are explored for leak management. Documentation procedures for repairs are simple.</t>
  </si>
  <si>
    <t>Leak prevention strategies are fully implemented and integrated into daily monitoring. Reactive leak management work is minimised. Documentation procedures for repairs are simple and effective, and these records are well-maintained and used to inform decisions.</t>
  </si>
  <si>
    <t>Pressure management</t>
  </si>
  <si>
    <t>None</t>
  </si>
  <si>
    <t>Pressure reduction measures are implemented for problematic high pressure zones.</t>
  </si>
  <si>
    <t>PMAs are established in the network where appropriate.</t>
  </si>
  <si>
    <t>Pressures are maintained at optimal minimum pressures throughout the entire network.</t>
  </si>
  <si>
    <t>Asset management</t>
  </si>
  <si>
    <t>Assets experiencing frequent breaks are replaced.</t>
  </si>
  <si>
    <t>Maintenance, repair and/or renewal plans are established to improve the quality of pipes in the network.</t>
  </si>
  <si>
    <t>Leak prevention and detection methods are integrated into monitoring systems, with weak areas identified and remediated before leaks form or worsen and cause disruption to consumers.</t>
  </si>
  <si>
    <t>Active leak control</t>
  </si>
  <si>
    <t>Reactive leak detection methods are used in daily practice.</t>
  </si>
  <si>
    <t>The network is monitored and where indicated, active leak detection is conducted.</t>
  </si>
  <si>
    <t>Active leak detection methods are employed for areas experiencing frequent or high levels of leakage.</t>
  </si>
  <si>
    <t>Repairs</t>
  </si>
  <si>
    <t>Repairs are often delayed.</t>
  </si>
  <si>
    <t>Reported leaks are investigated and fixed promptly.</t>
  </si>
  <si>
    <t>Documentation procedures for repair work are simple to use.</t>
  </si>
  <si>
    <t>All repair work is well-documented, reporting procedures are well-ingrained into daily practice and records are analysed to inform decision-making.</t>
  </si>
  <si>
    <t>All repair staff are well-trained in repair work.</t>
  </si>
  <si>
    <t>- Investigate high pressure zones and implement pressure reduction measures where possible
- Replace assets experiencing frequent breaks
- Investigate and repair leaks reported by customers and staff
- Investigate active leak detection methods, such as conducting leak audits using listening sticks, acoustic surveys, or flow analysis, for areas prone to high leakages
- Investigate and repair leaks as soon as possible after discovery</t>
  </si>
  <si>
    <t>- Set up PMAs in the network where appropriate
- Set up asset management plans
- Monitor the network for leaks and conduct active leak detection, such as leak audits and acoustic surveys where indicated
- Set up simple documentation for repairs</t>
  </si>
  <si>
    <t>- Determine and implement optimal network pressures using network models
- Explore integration of data management systems with monitoring systems, such as connecting acoustic loggers and correlators with technology such as Internet of Things, Intelligent Water Networks and Central Event Management
- Document all repair work and use records to inform preventative measures</t>
  </si>
  <si>
    <t>- Maintain optimal network performance
- Maintain integrated data management and analysis systems and act upon alerts to pre-emptively resolve potential leaks
- Maintain appropriate records of leak management</t>
  </si>
  <si>
    <t>Element: Communication and Consumer Engagement</t>
  </si>
  <si>
    <t>Consumers have minimal awareness of the value of water. Information is not made available to the public, or is difficult to interpret and understand.</t>
  </si>
  <si>
    <t>Consumers have a basic understanding of the value of water and the importance of reducing losses. Key events impacting consumers' use of water are clearly communicated to those affected. Information is made accessible for consumers interested in the water utility's performance.</t>
  </si>
  <si>
    <t>The water utility is transparent about WLM efforts and actively promotes programs and initiatives to increase consumer awareness and engagement on reducing water loss, with particular focus on high water users. Consumers are supplied with information and resources about these on multiple platforms.</t>
  </si>
  <si>
    <t>The water utility maintains clear communication with consumers and fully utilises existing technologies in these endeavours. Consumers are empowered to prevent losses and are actively engaged in and contribute to reducing water losses.</t>
  </si>
  <si>
    <t>Where repairs are required, disruptions to water service are clearly communicated to consumers.</t>
  </si>
  <si>
    <t>WLM efforts and resources for reducing water loss are clearly communicated to consumers on multiple platforms.</t>
  </si>
  <si>
    <t>Education</t>
  </si>
  <si>
    <t>The value of water and water-wise practices are clearly explained to consumers.</t>
  </si>
  <si>
    <t>Education initiatives are implemented to improve consumer awareness and understanding of water loss.</t>
  </si>
  <si>
    <t>Community programs for WLM are well integrated with existing technologies in the water utility.</t>
  </si>
  <si>
    <t>Engagement</t>
  </si>
  <si>
    <t xml:space="preserve">Information on the performance of the utility's water distribution systems is made available to the public. </t>
  </si>
  <si>
    <t>High water users are engaged in WLM programs.</t>
  </si>
  <si>
    <t>Consumers are actively engaged in monitoring water usage and leakage.</t>
  </si>
  <si>
    <t>Empowerment</t>
  </si>
  <si>
    <t>Consumers are able to connect with the water utility to report leakages.</t>
  </si>
  <si>
    <t>Consumers are encouraged to adopt good practices for reducing water loss.</t>
  </si>
  <si>
    <t>Consumers are able to effectively use provided resources to reduce water losses.</t>
  </si>
  <si>
    <t>- Communicate water service disruptions to customers
- Explain the value of water and water-wise practices to consumers
- Prepare simple information on the water utility's performance and make this accessible to consumers
- Encourage consumers to report leakages to the utility</t>
  </si>
  <si>
    <t>- Communicate WLM efforts to consumers
- Use multiple platforms and communication channels such as website, social media, email notifications, to communicate with consumers
- Provide consumers with resources on reducing water loss
- Set up educational programs  on water loss to increase consumer awareness and understanding
- Set up and promote WLM programs to high water users
- Set up promotions and/or incentives to encourage consumers to adopt water-wise practices</t>
  </si>
  <si>
    <t>- Integrate WLM community programs with the utility's systems and practices, such as a smart water network
- Encourage consumers to engage with monitoring water usage and leakage
- Support consumers in using WLM resources</t>
  </si>
  <si>
    <t>- Maintain consistent communication with consumers
- Continually support consumers in engaging with WLM practices</t>
  </si>
  <si>
    <t>Utility Name:</t>
  </si>
  <si>
    <t>Contact Name:</t>
  </si>
  <si>
    <t>Position:</t>
  </si>
  <si>
    <t>Contact Number:</t>
  </si>
  <si>
    <t>Contact Email:</t>
  </si>
  <si>
    <t xml:space="preserve">System Leakage Reduction &amp; Technology Application </t>
  </si>
  <si>
    <t>Step 1</t>
  </si>
  <si>
    <t>Contact Details</t>
  </si>
  <si>
    <t>Step 2</t>
  </si>
  <si>
    <t>Complete 'Data Gap' Questionnaire on Sheet B1</t>
  </si>
  <si>
    <t>Please complete the Data Gap questions contained in Sheet B1 of this spreadsheet, providing answers within Column 'H' where highlighted in yellow</t>
  </si>
  <si>
    <t>Should any supporting comments be required, these can be provided within Column 'I' of sheet B1</t>
  </si>
  <si>
    <t>Definitions for each Data Gap question are available in sheet B2 of this workbook</t>
  </si>
  <si>
    <t>QUESTIONS?</t>
  </si>
  <si>
    <t>Should you have any questions regarding the steps above or associated data points and definitions, please contact:</t>
  </si>
  <si>
    <r>
      <t xml:space="preserve">Derek Atkinson </t>
    </r>
    <r>
      <rPr>
        <sz val="11"/>
        <color rgb="FF000000"/>
        <rFont val="Calibri"/>
        <family val="2"/>
      </rPr>
      <t>from</t>
    </r>
    <r>
      <rPr>
        <b/>
        <sz val="11"/>
        <color rgb="FF000000"/>
        <rFont val="Calibri"/>
        <family val="2"/>
      </rPr>
      <t xml:space="preserve"> Isle Utilities</t>
    </r>
  </si>
  <si>
    <t>derek.atkinson@isleutilities.com</t>
  </si>
  <si>
    <t>B1. Data Gap Questionnaire</t>
  </si>
  <si>
    <t>ANSWER</t>
  </si>
  <si>
    <t>ADDITIONAL COMMENTS</t>
  </si>
  <si>
    <t>#</t>
  </si>
  <si>
    <t>Criteria</t>
  </si>
  <si>
    <t>Category</t>
  </si>
  <si>
    <t>Sub-Category</t>
  </si>
  <si>
    <t>Ref.</t>
  </si>
  <si>
    <t>Question</t>
  </si>
  <si>
    <t>Units</t>
  </si>
  <si>
    <t>Response</t>
  </si>
  <si>
    <t>Any Supporting Comments</t>
  </si>
  <si>
    <t>External / Isle Reference</t>
  </si>
  <si>
    <t>Residential Meters &lt;50mm</t>
  </si>
  <si>
    <t>Total number of residential customer meters (i.e. &lt;50mm diameter)</t>
  </si>
  <si>
    <t>B2.1</t>
  </si>
  <si>
    <t>% of residential customer meters that are mechanical accumulation meters</t>
  </si>
  <si>
    <t>% of 1.1</t>
  </si>
  <si>
    <t>B2.1.1</t>
  </si>
  <si>
    <t>1.2.1</t>
  </si>
  <si>
    <t>How often are residential customer mechanical accumulation meters read?</t>
  </si>
  <si>
    <t>Text</t>
  </si>
  <si>
    <t>B2.1.1.1</t>
  </si>
  <si>
    <t>% of residential meters that are digitally read (e.g. AMR/AMI)?</t>
  </si>
  <si>
    <t>B2.1.2</t>
  </si>
  <si>
    <t>1.3.1</t>
  </si>
  <si>
    <t>How often are residential digital meters read (e.g. monthly/quarterly/annually)?</t>
  </si>
  <si>
    <t>B2.1.2.1</t>
  </si>
  <si>
    <t>What is the average age of the residential meter fleet?</t>
  </si>
  <si>
    <t>Years</t>
  </si>
  <si>
    <t>B2.1.3</t>
  </si>
  <si>
    <t>1.4.1</t>
  </si>
  <si>
    <t>Does a fixed replacement age for residential meters exist? Specify years if so</t>
  </si>
  <si>
    <t>B2.1.4</t>
  </si>
  <si>
    <t>1.4.2</t>
  </si>
  <si>
    <t>Does a fixed replacement volume for residential meters exist? Specify ML if so</t>
  </si>
  <si>
    <t>ML</t>
  </si>
  <si>
    <t>B2.1.5</t>
  </si>
  <si>
    <t>Non Residential Customer Meters &gt;50mm</t>
  </si>
  <si>
    <t>Total number of non-residential customer meters (i.e. &gt;50mm diameter)</t>
  </si>
  <si>
    <t>B2.2</t>
  </si>
  <si>
    <t>% of non-residential customer meters that are mechanical accumulation meters</t>
  </si>
  <si>
    <t>% of 1.5</t>
  </si>
  <si>
    <t>B2.2.1</t>
  </si>
  <si>
    <t>1.6.1</t>
  </si>
  <si>
    <t>How often are non-residential customer mechanical accumulation meters read?</t>
  </si>
  <si>
    <t>B2.2.1.1</t>
  </si>
  <si>
    <t>% of non-residential meters that are digitally read (e.g. AMR/AMI)?</t>
  </si>
  <si>
    <t>B2.2.2</t>
  </si>
  <si>
    <t>1.7.1</t>
  </si>
  <si>
    <t>How often are non-residential digital meters read (e.g. monthly/quarterly/annually)?</t>
  </si>
  <si>
    <t>B2.2.2.1</t>
  </si>
  <si>
    <t>What is the average age of the non-residential customer meter fleet?</t>
  </si>
  <si>
    <t>years</t>
  </si>
  <si>
    <t>B2.2.3</t>
  </si>
  <si>
    <t>1.8.1</t>
  </si>
  <si>
    <t>Does a fixed replacement age for non-residential meters exist? Specify years if so</t>
  </si>
  <si>
    <t>B2.2.4</t>
  </si>
  <si>
    <t>1.8.2</t>
  </si>
  <si>
    <t>Does a fixed replacement volume for non-residential meters exist? Specify ML if so</t>
  </si>
  <si>
    <t>B2.2.5</t>
  </si>
  <si>
    <t>DMA Meters</t>
  </si>
  <si>
    <t>Total number of DMA Meters</t>
  </si>
  <si>
    <t>1.9.1</t>
  </si>
  <si>
    <t>Average age of DMA meter fleet</t>
  </si>
  <si>
    <t>1.9.2</t>
  </si>
  <si>
    <t>Number of DMA meters connected to telemetry</t>
  </si>
  <si>
    <t>1.9.3</t>
  </si>
  <si>
    <t>Frequency of DMA Meter Fleet calibration (e.g. biannual, annual, triennial)</t>
  </si>
  <si>
    <t>Bulk Metering</t>
  </si>
  <si>
    <t>1.10</t>
  </si>
  <si>
    <t>Total number of Bulk Meters</t>
  </si>
  <si>
    <t>1.10.1</t>
  </si>
  <si>
    <t>Average age of Bulk Meter fleet</t>
  </si>
  <si>
    <t>1.10.2</t>
  </si>
  <si>
    <t>Number of Bulk Meters connected to telemetry</t>
  </si>
  <si>
    <t>1.10.3</t>
  </si>
  <si>
    <t>Frequency of Bulk Meter Fleet calibration (e.g. biannual, annual, triennial)</t>
  </si>
  <si>
    <t>DMAs</t>
  </si>
  <si>
    <t>Total number of District Metered Areas (DMAs)</t>
  </si>
  <si>
    <t>D1.1.9</t>
  </si>
  <si>
    <t>Total Real Losses</t>
  </si>
  <si>
    <t>L/d/c</t>
  </si>
  <si>
    <t>Sum of C1.1 - C4.1</t>
  </si>
  <si>
    <t>2.2.2</t>
  </si>
  <si>
    <t>Trunk Mains losses as a % of Real Losses (if % available)</t>
  </si>
  <si>
    <t>% of 2.2</t>
  </si>
  <si>
    <t>C2.1</t>
  </si>
  <si>
    <t>2.2.3</t>
  </si>
  <si>
    <t>Reticulation Mains losses as a % of Real Losses (if % available)</t>
  </si>
  <si>
    <t>C3.1</t>
  </si>
  <si>
    <t>2.2.4</t>
  </si>
  <si>
    <t>Service Connection losses as a % of Real Losses (if % available)</t>
  </si>
  <si>
    <t>C4.1</t>
  </si>
  <si>
    <t>Operating Pressures</t>
  </si>
  <si>
    <t>Average operating pressure of network</t>
  </si>
  <si>
    <t>metres</t>
  </si>
  <si>
    <t>D1.1.1</t>
  </si>
  <si>
    <t>4.1.1</t>
  </si>
  <si>
    <t>Minimum pressure of network</t>
  </si>
  <si>
    <t>D1.1.2</t>
  </si>
  <si>
    <t>4.1.2</t>
  </si>
  <si>
    <t>Maximum pressure of network</t>
  </si>
  <si>
    <t>D1.1.3</t>
  </si>
  <si>
    <t>Pressure Reducing Valves (PRVs)</t>
  </si>
  <si>
    <t>Total number of PRVs in network</t>
  </si>
  <si>
    <t>D1.1.6</t>
  </si>
  <si>
    <t>4.2.1</t>
  </si>
  <si>
    <t>Number of PRVs connected to Telemetry</t>
  </si>
  <si>
    <t>% of 4.2</t>
  </si>
  <si>
    <t>D1.1.7</t>
  </si>
  <si>
    <t>4.2.2</t>
  </si>
  <si>
    <t>Number of PRVs operated via Advanced Control</t>
  </si>
  <si>
    <t>D1.1.6.2 &amp; D1.1.6.3 &amp; D1.1.6.4</t>
  </si>
  <si>
    <t>4.2.3</t>
  </si>
  <si>
    <t>Total number of PRV inspections per annum</t>
  </si>
  <si>
    <t>D1.1.8</t>
  </si>
  <si>
    <t>Mains Breaks</t>
  </si>
  <si>
    <t>Total number of Mains Breaks per annum</t>
  </si>
  <si>
    <t>D2.3.1</t>
  </si>
  <si>
    <t>4.6.1</t>
  </si>
  <si>
    <t>% of Main Breaks that were customer reported</t>
  </si>
  <si>
    <t>% of 4.6</t>
  </si>
  <si>
    <t>D2.3.1.1</t>
  </si>
  <si>
    <t>4.6.2</t>
  </si>
  <si>
    <t>% of Main Breaks that were identified by utility (including 3rd Party Contractors)</t>
  </si>
  <si>
    <t>D2.3.1.2 - D2.3.1.6</t>
  </si>
  <si>
    <t>4.6.3</t>
  </si>
  <si>
    <t>Please describe your utility methods for customer notification of Main Breaks</t>
  </si>
  <si>
    <t>4.6.4</t>
  </si>
  <si>
    <t>Please describe your utility methods for identifying non customer reported Main Breaks</t>
  </si>
  <si>
    <t>Service Failures</t>
  </si>
  <si>
    <t>Total number of Service Failures per annum</t>
  </si>
  <si>
    <t>D2.4.1</t>
  </si>
  <si>
    <t>4.7.1</t>
  </si>
  <si>
    <t>% of Service Failures that were customer reported</t>
  </si>
  <si>
    <t>% of 4.7</t>
  </si>
  <si>
    <t>D2.4.1.1</t>
  </si>
  <si>
    <t>4.7.2</t>
  </si>
  <si>
    <t>% of Service Failures identified by utility  (including 3rd Party Contractors)</t>
  </si>
  <si>
    <t>D2.4.1.2 - D2.4.1.6</t>
  </si>
  <si>
    <t>4.7.3</t>
  </si>
  <si>
    <t>Please describe your utility methods for customer notification of Service Failures</t>
  </si>
  <si>
    <t>4.7.4</t>
  </si>
  <si>
    <t>Please describe your utility methods for identifying non customer reported Service Failures</t>
  </si>
  <si>
    <t>B2. Data Gap Questionnaire</t>
  </si>
  <si>
    <t>Definitions</t>
  </si>
  <si>
    <t>Isle Reference</t>
  </si>
  <si>
    <t>The total number of residential customer meters less than 50mm in diameter in the water supply network</t>
  </si>
  <si>
    <t>The percentage of total residential customer meters less than 50mm in diameter in the water supply network that are mechanical accumulation meters</t>
  </si>
  <si>
    <t>The meter reading frequency for residential customer mechanical accumulation meters (e.g. hourly, daily, weekly, quarterly, etc.)</t>
  </si>
  <si>
    <t>The percentage of total residential customer meters less than 50mm in diameter that have digital meter reading capability (based on AMR or AMI technology)</t>
  </si>
  <si>
    <t>The frequency in which digital residential customer meters are read by the utility (e.g. hourly, daily, weekly, quarterly, etc.)</t>
  </si>
  <si>
    <t>The average age of all residential customers meters in the water supply network</t>
  </si>
  <si>
    <t>If a utility replaces meters based on a fixed age, the replacement age should be specified, plus a description of the methodology for determining the replacement age detailed in the comments section</t>
  </si>
  <si>
    <t>If a utility replaces meters based on a volume of throughput, the replacement volume should be specified, plus a description of the methodology for determining the replacement volume detailed in the comments section</t>
  </si>
  <si>
    <t>The total number of non-residential customer meters greater than 50mm in diameter in the water supply network</t>
  </si>
  <si>
    <t>The percentage of total non-residential customer meters greater than 50mm in diameter in the water supply network that are mechanical accumulation meters</t>
  </si>
  <si>
    <t>The meter reading frequency for non-residential customer mechanical accumulation meters (e.g. hourly, daily, weekly, quarterly, etc.)</t>
  </si>
  <si>
    <t>The percentage of total non-residential customer meters greater than 50mm in diameter that have digital meter reading capability (based on AMR or AMI technology)</t>
  </si>
  <si>
    <t>The frequency in which digital non-residential customer meters are read by the utility (e.g. hourly, daily, weekly, quarterly, etc.)</t>
  </si>
  <si>
    <t>The average age of all non-residential customers meters in the water supply network</t>
  </si>
  <si>
    <t>If a utility replaces non-residential customer meters based on a fixed age, the replacement age should be specified, plus a description of the methodology for determining the replacement age detailed in the comments section</t>
  </si>
  <si>
    <t>If a utility replaces non-residential customer meters based on a volume of throughput, the replacement volume should be specified, plus a description of the methodology for determining the replacement volume detailed in the comments section</t>
  </si>
  <si>
    <t>The total number of meters installed in the water supply network to create District Metered Areas (DMAs)</t>
  </si>
  <si>
    <t>The average age of the DMA meter fleet</t>
  </si>
  <si>
    <t>The total number of DMA meters that are connected to telemetry</t>
  </si>
  <si>
    <t>The frequency in which the DMA meter fleet are calibrated</t>
  </si>
  <si>
    <t>The total number of meters installed in the water supply network for Bulk Metering</t>
  </si>
  <si>
    <t>The average age of the Bulk Meter fleet</t>
  </si>
  <si>
    <t>The total number of Bulk Meters that are connected to telemetry</t>
  </si>
  <si>
    <t>The frequency in which the Bulk Meter fleet are calibrated</t>
  </si>
  <si>
    <t>The total number of district metered areas (DMAs) in the water network. Water flowing into and out of the DMA is metered and flows are periodically analysed in order to monitor the level of leakage</t>
  </si>
  <si>
    <t>Total Real Losses in the Water Network (annual)</t>
  </si>
  <si>
    <t>2.2.1</t>
  </si>
  <si>
    <t>Storage losses as a % of Real Losses (if % available)</t>
  </si>
  <si>
    <t>Storage losses as a % of annual Real Losses in the Water Network (where available)</t>
  </si>
  <si>
    <t>Trunks Mains losses as a % of annual Real Losses in the Water Network (where available)</t>
  </si>
  <si>
    <t xml:space="preserve">Reticulation Mains losses as a % of annual Real Losses in the Water Network (where available); including fittings, hydrants and valves, etc. (excluding property service connection tapping) </t>
  </si>
  <si>
    <t xml:space="preserve">Service Connection losses as a % of annual Real Losses in the Water Network (where available); including the mains tapping up to the meter assembly / boundary box (whichever is closer to the property line) </t>
  </si>
  <si>
    <t>Total number of Stand Pipes in the network</t>
  </si>
  <si>
    <t>The total number of standpipes (i.e. portable hydrants designed to be connected to a fire hydrant in a water main to gain access to bulk water) within the water network</t>
  </si>
  <si>
    <t>2.3.1</t>
  </si>
  <si>
    <t>% of Stand Pipes in network with Meters</t>
  </si>
  <si>
    <t>The percentage of standpipes within the network which are metered</t>
  </si>
  <si>
    <t>The average annual operating pressure of the water network when the system is pressurised</t>
  </si>
  <si>
    <t>The minimum operating pressure of the water supply network (require 95th %ile figure)</t>
  </si>
  <si>
    <t>The maximum operating pressure of the water supply network (require 95th %ile figure)</t>
  </si>
  <si>
    <t>The total number of Pressure reducing valves (PRVs, also known as pressure regulating valves) in the water supply network</t>
  </si>
  <si>
    <t>The percentage of PRVs in the water network that are fitted with telemetry</t>
  </si>
  <si>
    <t>The number of PRVs in the water supply network where the outlet pressure is modulated remotely according to the time/flow, usually to reduce pressure during night time when flow rates are low</t>
  </si>
  <si>
    <t>The total number of PRV inspections undertaken by the utility within the reporting year</t>
  </si>
  <si>
    <t>4.3.1</t>
  </si>
  <si>
    <t>Average Age of Trunk Mains</t>
  </si>
  <si>
    <t>The average age across all Transmission/Trunk Mains in the water supply network</t>
  </si>
  <si>
    <t>4.3.2</t>
  </si>
  <si>
    <t>Average Age of Reticulation Mains</t>
  </si>
  <si>
    <t>The average age across all Distribution/Reticulation Mains in the water supply network</t>
  </si>
  <si>
    <t>4.3.3</t>
  </si>
  <si>
    <t>Average Age of Service Connections</t>
  </si>
  <si>
    <t>The average age across all Service Connections in the water supply network</t>
  </si>
  <si>
    <t>4.4.1</t>
  </si>
  <si>
    <t>Do any recurring Mains Breaks happen due to material type? If yes, please describe</t>
  </si>
  <si>
    <t>A utility may be encountering recurring failures of Distribution/Reticulation Mains due to specific material types that have been installed. Failures could include premature failure due to degradation, or be linked to a grouping of a material type that are now failing due to age or other conditions</t>
  </si>
  <si>
    <t>4.4.2</t>
  </si>
  <si>
    <t>Do any recurring Service Connection failures happen due to material type? If yes, please describe</t>
  </si>
  <si>
    <t>A utility may be encountering recurring failures of Service Connections due to specific material types that have been installed. Failures could include premature failure due to degradation, or be linked to a grouping of a material type that are now failing due to age or other conditions</t>
  </si>
  <si>
    <t>4.4.2.1</t>
  </si>
  <si>
    <t>Where do Service Connection failures typically occur (e.g. ferrule, service pipe, stop cock, meter)?</t>
  </si>
  <si>
    <t>Please specify if and where any common failure locations exist for Service Connections</t>
  </si>
  <si>
    <t>Total number of Storage Leaks per annum</t>
  </si>
  <si>
    <t>The total number of leak or overflow events in potable water storage reservoirs that have occurred within the reporting year</t>
  </si>
  <si>
    <t>4.5.1</t>
  </si>
  <si>
    <t>LWU method for identifying storage leaks</t>
  </si>
  <si>
    <t>Please describe the utility method for identifying storage leaks (e.g. drop tests)</t>
  </si>
  <si>
    <t xml:space="preserve">Total number of distribution mains leaks that have occurred within the reporting year - including fittings, hydrants and valves, etc. (excluding property service connection tapping) </t>
  </si>
  <si>
    <t>The percentage of total distribution mains leaks whose primary identification method was being reported by an external source (e.g. customer)</t>
  </si>
  <si>
    <t>The percentage of total distribution mains leaks whose primary identification method was not by the customer (e.g. technology, utility inspection, contractors, etc.)</t>
  </si>
  <si>
    <t>The services available to customers to report mains breaks (e.g. telephone, mobile applications, etc.)</t>
  </si>
  <si>
    <t>The utility methods for identifying main leaks/breaks (including contractors) that aren't reported by the customer</t>
  </si>
  <si>
    <t>Total number of Service Connection leaks that have occurred within the reporting year - including the mains tapping up to the meter assembly / boundary box (whichever is closer to the property line)</t>
  </si>
  <si>
    <t>The percentage of total Service Connection leaks whose primary identification method was being reported by an external source (e.g. customer)</t>
  </si>
  <si>
    <t>The percentage of total Service Connection leaks/failures whose primary identification method was not by the customer (e.g. technology, utility inspection, contractors, etc.)</t>
  </si>
  <si>
    <t>Average utility Response Time for Mains Break</t>
  </si>
  <si>
    <t>The average response time from when a job is issued to when the crew arrives on site  (this should be an average time across all job priorities)</t>
  </si>
  <si>
    <t>4.8.1</t>
  </si>
  <si>
    <t>Average utility Repair Time for Mains Break</t>
  </si>
  <si>
    <t>The average time between a crew arriving on site to start a job and then leaving site at completion of the job - this could be based on multiple visits and an aggregation of repair times  (this should be an average time across all job priorities)</t>
  </si>
  <si>
    <t>4.8.2</t>
  </si>
  <si>
    <t>% of Mains Break jobs requiring re-work due to work quality issues per annum</t>
  </si>
  <si>
    <t>The percentage of total Mains Break jobs undertaken within the reporting year which have required re-work of the fixture/fitting due to work quality issues  (e.g. within a specified works warranty period, or other set quality period by the organisation such as 12 months)</t>
  </si>
  <si>
    <t>4.8.3</t>
  </si>
  <si>
    <t>Are any cost effective repair/renewal technologies used for Mains Breaks? If yes, please describe</t>
  </si>
  <si>
    <t>Please describe any cost effective repair/renewal technologies used (including contractor methodologies) for Mains Breaks</t>
  </si>
  <si>
    <t>Average utility Response Time for Service Failures</t>
  </si>
  <si>
    <t>4.9.1</t>
  </si>
  <si>
    <t>Average utility Repair Time for Service Failures</t>
  </si>
  <si>
    <t>4.9.2</t>
  </si>
  <si>
    <t>% of Service Failure jobs requiring re-work due to work quality issues per annum</t>
  </si>
  <si>
    <t>The percentage of total Service Connection repair jobs undertaken within the reporting year which have required re-work of the fixture/fitting due to work quality issues  (e.g. within a specified works warranty period, or other set quality period by the organisation such as 12 months)</t>
  </si>
  <si>
    <t>4.9.3</t>
  </si>
  <si>
    <t>Are any cost effective repair/renewal technologies used for Services? If yes, please describe</t>
  </si>
  <si>
    <t>Please describe any cost effective repair/renewal technologies used (including contractor methodologies) for Service Connections (e.g. trenchless repair methodologies)</t>
  </si>
  <si>
    <t>4.10</t>
  </si>
  <si>
    <t>Are there any challenges with your workforce management system? If yes, please describe</t>
  </si>
  <si>
    <t>Please describe any significant workforce management challenges related to systems operation (e.g. data entry, data integration, functionality)</t>
  </si>
  <si>
    <t>Total Number of Billing Exceptions Managed per annum</t>
  </si>
  <si>
    <t>The total number of billing exceptions encountered by the utility during the reporting year</t>
  </si>
  <si>
    <t>5.1.1</t>
  </si>
  <si>
    <t>% of exceptions due to meter reading errors</t>
  </si>
  <si>
    <t>The proportion of total Billing Exceptions which have occurred due to meter reading errors</t>
  </si>
  <si>
    <t>5.1.2</t>
  </si>
  <si>
    <t>% of exceptions due to billing system errors</t>
  </si>
  <si>
    <t>The proportion of total Billing Exceptions which have occurred due to billing errors</t>
  </si>
  <si>
    <t>5.1.3</t>
  </si>
  <si>
    <t>% of exceptions due to other reasons (please describe)</t>
  </si>
  <si>
    <t>The proportion of  total Billing Exceptions which occurred due to reasons other than meter reading or billing systems (please describe the cause of error)</t>
  </si>
  <si>
    <t>Water Loss Management (WLM) Maturity Survey</t>
  </si>
  <si>
    <t>Step 3</t>
  </si>
  <si>
    <t>Upon completion of all five element sheets (A1 to A5), your utility's overall maturity in WLM will be shown in the radar charts to the right of the summary matrix on sheet A (WLM Survey Summary)</t>
  </si>
  <si>
    <t>The WLM Maturity Survey was developed by Central JO and  provides a qualitative understanding of how mature a utility is against the following 5 WLM elements:</t>
  </si>
  <si>
    <t>A2. Water Loss Quantification: the methodology of quantifying water losses and its evaluation</t>
  </si>
  <si>
    <t>A1. System Understanding: the collection, quality and management of water systems data</t>
  </si>
  <si>
    <t>A3. Water Loss Management Strategy: high-level management, decision-making procedures, and staff maturity</t>
  </si>
  <si>
    <t>A4. Leak Management: the prevention, detection, location, and repair of leakages in the network</t>
  </si>
  <si>
    <t>Please complete the survey questions contained for all 5 WLM elements contained in sheets A1 through to A5 of this workbook</t>
  </si>
  <si>
    <t>An explanation of the framework is provided in more detail within sheet A (WLM Survey Summary) of this workbook</t>
  </si>
  <si>
    <t>A5. Communication and Consumer Engagement: the reduction of water losses at the consumer end as well as improving consumer awareness and engagement in reducing losses</t>
  </si>
  <si>
    <t>The data gap questionnaire in section B of this workbook captures quantitative information relevant to aligning LWUs to DPE Pilot Projects</t>
  </si>
  <si>
    <t xml:space="preserve">Please complete LWU Contact Details (name, position, number, email) on this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</si>
</sst>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 #,##0_-;_-* &quot;-&quot;??_-;_-@_-"/>
  </numFmts>
  <fonts count="2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3"/>
      <color theme="0"/>
      <name val="Calibri"/>
      <family val="2"/>
      <scheme val="minor"/>
    </font>
    <font>
      <b/>
      <sz val="9"/>
      <color indexed="81"/>
      <name val="Tahoma"/>
      <family val="2"/>
    </font>
    <font>
      <sz val="9"/>
      <color indexed="81"/>
      <name val="Tahoma"/>
      <family val="2"/>
    </font>
    <font>
      <b/>
      <sz val="15"/>
      <color theme="0"/>
      <name val="Calibri"/>
      <family val="2"/>
      <scheme val="minor"/>
    </font>
    <font>
      <b/>
      <sz val="11"/>
      <color theme="1"/>
      <name val="Calibri"/>
      <family val="2"/>
      <scheme val="minor"/>
    </font>
    <font>
      <u/>
      <sz val="11"/>
      <color theme="10"/>
      <name val="Calibri"/>
      <family val="2"/>
      <scheme val="minor"/>
    </font>
    <font>
      <sz val="11"/>
      <color theme="0"/>
      <name val="Calibri"/>
      <family val="2"/>
      <charset val="1"/>
    </font>
    <font>
      <b/>
      <sz val="11"/>
      <color theme="0"/>
      <name val="Calibri"/>
      <family val="2"/>
    </font>
    <font>
      <b/>
      <sz val="12"/>
      <color rgb="FF000000"/>
      <name val="Calibri"/>
      <family val="2"/>
    </font>
    <font>
      <b/>
      <sz val="11"/>
      <color rgb="FF000000"/>
      <name val="Calibri"/>
      <family val="2"/>
    </font>
    <font>
      <sz val="11"/>
      <color rgb="FF000000"/>
      <name val="Calibri"/>
      <family val="2"/>
    </font>
    <font>
      <b/>
      <sz val="18"/>
      <color rgb="FF000000"/>
      <name val="Calibri"/>
      <family val="2"/>
    </font>
    <font>
      <b/>
      <sz val="11"/>
      <color rgb="FFFF0000"/>
      <name val="Calibri"/>
      <family val="2"/>
    </font>
    <font>
      <b/>
      <sz val="11"/>
      <color rgb="FF000000"/>
      <name val="Calibri"/>
      <family val="2"/>
      <charset val="1"/>
    </font>
    <font>
      <sz val="11"/>
      <color theme="0"/>
      <name val="Calibri"/>
      <family val="2"/>
    </font>
    <font>
      <b/>
      <i/>
      <sz val="18"/>
      <color rgb="FF000000"/>
      <name val="Calibri"/>
      <family val="2"/>
    </font>
    <font>
      <b/>
      <i/>
      <sz val="16"/>
      <color rgb="FFED7D31"/>
      <name val="Arial"/>
      <family val="2"/>
      <charset val="1"/>
    </font>
    <font>
      <b/>
      <sz val="12"/>
      <color theme="0"/>
      <name val="Calibri"/>
      <family val="2"/>
    </font>
    <font>
      <sz val="11"/>
      <name val="Calibri"/>
      <family val="2"/>
    </font>
    <font>
      <b/>
      <sz val="11"/>
      <name val="Calibri"/>
      <family val="2"/>
    </font>
    <font>
      <b/>
      <sz val="16"/>
      <name val="Calibri"/>
      <family val="2"/>
    </font>
  </fonts>
  <fills count="7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DF1F9"/>
        <bgColor indexed="64"/>
      </patternFill>
    </fill>
    <fill>
      <patternFill patternType="solid">
        <fgColor rgb="FFFEF6F0"/>
        <bgColor indexed="64"/>
      </patternFill>
    </fill>
    <fill>
      <patternFill patternType="solid">
        <fgColor rgb="FFF5F5F5"/>
        <bgColor indexed="64"/>
      </patternFill>
    </fill>
    <fill>
      <patternFill patternType="solid">
        <fgColor rgb="FFFFF8E1"/>
        <bgColor indexed="64"/>
      </patternFill>
    </fill>
    <fill>
      <patternFill patternType="solid">
        <fgColor rgb="FFF1F7ED"/>
        <bgColor indexed="64"/>
      </patternFill>
    </fill>
    <fill>
      <patternFill patternType="solid">
        <fgColor rgb="FFFFFFCC"/>
      </patternFill>
    </fill>
    <fill>
      <patternFill patternType="solid">
        <fgColor rgb="FFBFBFBF"/>
        <bgColor rgb="FFB4C6E7"/>
      </patternFill>
    </fill>
    <fill>
      <patternFill patternType="solid">
        <fgColor theme="0"/>
        <bgColor indexed="64"/>
      </patternFill>
    </fill>
    <fill>
      <patternFill patternType="solid">
        <fgColor theme="0" tint="-0.249977111117893"/>
        <bgColor rgb="FFB4C6E7"/>
      </patternFill>
    </fill>
    <fill>
      <patternFill patternType="solid">
        <fgColor rgb="FF4472C4"/>
        <bgColor rgb="FF666699"/>
      </patternFill>
    </fill>
    <fill>
      <patternFill patternType="solid">
        <fgColor theme="4"/>
        <bgColor rgb="FFBFBFBF"/>
      </patternFill>
    </fill>
    <fill>
      <patternFill patternType="solid">
        <fgColor theme="4" tint="0.79998168889431442"/>
        <bgColor rgb="FFB4C6E7"/>
      </patternFill>
    </fill>
    <fill>
      <patternFill patternType="solid">
        <fgColor theme="4" tint="0.79998168889431442"/>
        <bgColor rgb="FF4472C4"/>
      </patternFill>
    </fill>
    <fill>
      <patternFill patternType="solid">
        <fgColor rgb="FFFFFF00"/>
        <bgColor rgb="FF4472C4"/>
      </patternFill>
    </fill>
    <fill>
      <patternFill patternType="solid">
        <fgColor theme="4" tint="0.59999389629810485"/>
        <bgColor rgb="FFB4C6E7"/>
      </patternFill>
    </fill>
    <fill>
      <patternFill patternType="solid">
        <fgColor theme="4" tint="0.59999389629810485"/>
        <bgColor rgb="FF4472C4"/>
      </patternFill>
    </fill>
    <fill>
      <patternFill patternType="solid">
        <fgColor rgb="FFED7D31"/>
        <bgColor rgb="FFFF8080"/>
      </patternFill>
    </fill>
    <fill>
      <patternFill patternType="solid">
        <fgColor theme="5"/>
        <bgColor rgb="FFFFF2CC"/>
      </patternFill>
    </fill>
    <fill>
      <patternFill patternType="solid">
        <fgColor theme="5"/>
        <bgColor rgb="FFFFE699"/>
      </patternFill>
    </fill>
    <fill>
      <patternFill patternType="solid">
        <fgColor theme="5" tint="0.79998168889431442"/>
        <bgColor rgb="FFF8CBAD"/>
      </patternFill>
    </fill>
    <fill>
      <patternFill patternType="solid">
        <fgColor theme="5" tint="0.79998168889431442"/>
        <bgColor rgb="FFED7D31"/>
      </patternFill>
    </fill>
    <fill>
      <patternFill patternType="solid">
        <fgColor rgb="FFFFFF00"/>
        <bgColor rgb="FFED7D31"/>
      </patternFill>
    </fill>
    <fill>
      <patternFill patternType="solid">
        <fgColor theme="5" tint="0.59999389629810485"/>
        <bgColor rgb="FFF8CBAD"/>
      </patternFill>
    </fill>
    <fill>
      <patternFill patternType="solid">
        <fgColor theme="5" tint="0.59999389629810485"/>
        <bgColor rgb="FFED7D31"/>
      </patternFill>
    </fill>
    <fill>
      <patternFill patternType="solid">
        <fgColor rgb="FFFFC000"/>
        <bgColor rgb="FFFFD966"/>
      </patternFill>
    </fill>
    <fill>
      <patternFill patternType="solid">
        <fgColor theme="7"/>
        <bgColor rgb="FFFCE4D6"/>
      </patternFill>
    </fill>
    <fill>
      <patternFill patternType="solid">
        <fgColor theme="7"/>
        <bgColor rgb="FFFFF2CC"/>
      </patternFill>
    </fill>
    <fill>
      <patternFill patternType="solid">
        <fgColor theme="7"/>
        <bgColor rgb="FFFFD966"/>
      </patternFill>
    </fill>
    <fill>
      <patternFill patternType="solid">
        <fgColor theme="7" tint="0.59999389629810485"/>
        <bgColor rgb="FFFFE699"/>
      </patternFill>
    </fill>
    <fill>
      <patternFill patternType="solid">
        <fgColor theme="7" tint="0.59999389629810485"/>
        <bgColor rgb="FFED7D31"/>
      </patternFill>
    </fill>
    <fill>
      <patternFill patternType="solid">
        <fgColor theme="7" tint="0.79998168889431442"/>
        <bgColor rgb="FFFFE699"/>
      </patternFill>
    </fill>
    <fill>
      <patternFill patternType="solid">
        <fgColor theme="7" tint="0.79998168889431442"/>
        <bgColor rgb="FFED7D31"/>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rgb="FFB4C6E7"/>
      </patternFill>
    </fill>
    <fill>
      <patternFill patternType="solid">
        <fgColor theme="0"/>
        <bgColor rgb="FFFFF2CC"/>
      </patternFill>
    </fill>
    <fill>
      <patternFill patternType="solid">
        <fgColor theme="3"/>
        <bgColor rgb="FFB4C6E7"/>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style="thin">
        <color indexed="64"/>
      </top>
      <bottom/>
      <diagonal/>
    </border>
    <border>
      <left/>
      <right/>
      <top style="thin">
        <color indexed="64"/>
      </top>
      <bottom style="thick">
        <color theme="4"/>
      </bottom>
      <diagonal/>
    </border>
    <border>
      <left/>
      <right style="thin">
        <color indexed="64"/>
      </right>
      <top style="thin">
        <color indexed="64"/>
      </top>
      <bottom style="thick">
        <color theme="4"/>
      </bottom>
      <diagonal/>
    </border>
    <border>
      <left style="thin">
        <color indexed="64"/>
      </left>
      <right/>
      <top/>
      <bottom/>
      <diagonal/>
    </border>
    <border>
      <left/>
      <right style="thin">
        <color indexed="64"/>
      </right>
      <top/>
      <bottom style="thick">
        <color theme="4" tint="0.499984740745262"/>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medium">
        <color rgb="FFFF0000"/>
      </left>
      <right style="medium">
        <color rgb="FFFF0000"/>
      </right>
      <top style="medium">
        <color rgb="FFFF0000"/>
      </top>
      <bottom style="medium">
        <color rgb="FFFF0000"/>
      </bottom>
      <diagonal/>
    </border>
    <border>
      <left style="thin">
        <color rgb="FFB2B2B2"/>
      </left>
      <right/>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style="medium">
        <color rgb="FFFF0000"/>
      </right>
      <top style="thin">
        <color indexed="64"/>
      </top>
      <bottom/>
      <diagonal/>
    </border>
    <border>
      <left/>
      <right style="medium">
        <color rgb="FFFF0000"/>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bottom style="thin">
        <color auto="1"/>
      </bottom>
      <diagonal/>
    </border>
  </borders>
  <cellStyleXfs count="22">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7" borderId="16" applyNumberFormat="0" applyFont="0" applyAlignment="0" applyProtection="0"/>
    <xf numFmtId="164" fontId="1" fillId="0" borderId="0" applyFont="0" applyFill="0" applyBorder="0" applyAlignment="0" applyProtection="0"/>
    <xf numFmtId="0" fontId="10" fillId="0" borderId="0" applyNumberFormat="0" applyFill="0" applyBorder="0" applyAlignment="0" applyProtection="0"/>
  </cellStyleXfs>
  <cellXfs count="276">
    <xf numFmtId="0" fontId="0" fillId="0" borderId="0" xfId="0"/>
    <xf numFmtId="0" fontId="0" fillId="0" borderId="4" xfId="0" applyBorder="1"/>
    <xf numFmtId="0" fontId="3" fillId="0" borderId="7" xfId="2" applyBorder="1" applyAlignment="1">
      <alignment horizontal="center" wrapText="1"/>
    </xf>
    <xf numFmtId="0" fontId="3" fillId="0" borderId="2" xfId="2" applyAlignment="1">
      <alignment horizontal="center" vertical="center" wrapText="1"/>
    </xf>
    <xf numFmtId="0" fontId="3" fillId="0" borderId="8" xfId="2" applyBorder="1" applyAlignment="1">
      <alignment horizontal="center" vertical="center" wrapText="1"/>
    </xf>
    <xf numFmtId="0" fontId="5" fillId="2" borderId="7" xfId="2" applyFont="1" applyFill="1" applyBorder="1" applyAlignment="1">
      <alignment horizontal="center" vertical="center" wrapText="1"/>
    </xf>
    <xf numFmtId="0" fontId="0" fillId="22" borderId="0" xfId="0" applyFill="1" applyAlignment="1">
      <alignment horizontal="center" vertical="center" wrapText="1"/>
    </xf>
    <xf numFmtId="0" fontId="1" fillId="3" borderId="0" xfId="4" applyBorder="1" applyAlignment="1">
      <alignment horizontal="center" vertical="center" wrapText="1"/>
    </xf>
    <xf numFmtId="0" fontId="1" fillId="4" borderId="0" xfId="5" applyBorder="1" applyAlignment="1">
      <alignment horizontal="center" vertical="center" wrapText="1"/>
    </xf>
    <xf numFmtId="0" fontId="1" fillId="5" borderId="9" xfId="6" applyBorder="1" applyAlignment="1">
      <alignment horizontal="center" vertical="center" wrapText="1"/>
    </xf>
    <xf numFmtId="0" fontId="5" fillId="6" borderId="7" xfId="2" applyFont="1" applyFill="1" applyBorder="1" applyAlignment="1">
      <alignment horizontal="center" vertical="center" wrapText="1"/>
    </xf>
    <xf numFmtId="0" fontId="0" fillId="23" borderId="0" xfId="0" applyFill="1" applyAlignment="1">
      <alignment horizontal="center" vertical="center" wrapText="1"/>
    </xf>
    <xf numFmtId="0" fontId="1" fillId="7" borderId="0" xfId="7" applyBorder="1" applyAlignment="1">
      <alignment horizontal="center" vertical="center" wrapText="1"/>
    </xf>
    <xf numFmtId="0" fontId="1" fillId="8" borderId="0" xfId="8" applyBorder="1" applyAlignment="1">
      <alignment horizontal="center" vertical="center" wrapText="1"/>
    </xf>
    <xf numFmtId="0" fontId="1" fillId="9" borderId="9" xfId="9" applyBorder="1" applyAlignment="1">
      <alignment horizontal="center" vertical="center" wrapText="1"/>
    </xf>
    <xf numFmtId="0" fontId="5" fillId="10" borderId="7" xfId="2" applyFont="1" applyFill="1" applyBorder="1" applyAlignment="1">
      <alignment horizontal="center" vertical="center" wrapText="1"/>
    </xf>
    <xf numFmtId="0" fontId="0" fillId="24" borderId="0" xfId="0" applyFill="1" applyAlignment="1">
      <alignment horizontal="center" vertical="center" wrapText="1"/>
    </xf>
    <xf numFmtId="0" fontId="1" fillId="11" borderId="0" xfId="10" applyBorder="1" applyAlignment="1">
      <alignment horizontal="center" vertical="center" wrapText="1"/>
    </xf>
    <xf numFmtId="0" fontId="1" fillId="12" borderId="0" xfId="11" applyBorder="1" applyAlignment="1">
      <alignment horizontal="center" vertical="center" wrapText="1"/>
    </xf>
    <xf numFmtId="0" fontId="1" fillId="13" borderId="9" xfId="12" applyBorder="1" applyAlignment="1">
      <alignment horizontal="center" vertical="center" wrapText="1"/>
    </xf>
    <xf numFmtId="0" fontId="5" fillId="14" borderId="7" xfId="2" applyFont="1" applyFill="1" applyBorder="1" applyAlignment="1">
      <alignment horizontal="center" vertical="center" wrapText="1"/>
    </xf>
    <xf numFmtId="0" fontId="0" fillId="25" borderId="0" xfId="0" applyFill="1" applyAlignment="1">
      <alignment horizontal="center" vertical="center" wrapText="1"/>
    </xf>
    <xf numFmtId="0" fontId="1" fillId="15" borderId="0" xfId="13" applyBorder="1" applyAlignment="1">
      <alignment horizontal="center" vertical="center" wrapText="1"/>
    </xf>
    <xf numFmtId="0" fontId="1" fillId="16" borderId="0" xfId="14" applyBorder="1" applyAlignment="1">
      <alignment horizontal="center" vertical="center" wrapText="1"/>
    </xf>
    <xf numFmtId="0" fontId="1" fillId="17" borderId="9" xfId="15" applyBorder="1" applyAlignment="1">
      <alignment horizontal="center" vertical="center" wrapText="1"/>
    </xf>
    <xf numFmtId="0" fontId="5" fillId="18" borderId="10" xfId="2" applyFont="1" applyFill="1" applyBorder="1" applyAlignment="1">
      <alignment horizontal="center" vertical="center" wrapText="1"/>
    </xf>
    <xf numFmtId="0" fontId="0" fillId="26" borderId="11" xfId="0" applyFill="1" applyBorder="1" applyAlignment="1">
      <alignment horizontal="center" vertical="center" wrapText="1"/>
    </xf>
    <xf numFmtId="0" fontId="1" fillId="19" borderId="11" xfId="16" applyBorder="1" applyAlignment="1">
      <alignment horizontal="center" vertical="center" wrapText="1"/>
    </xf>
    <xf numFmtId="0" fontId="1" fillId="20" borderId="11" xfId="17" applyBorder="1" applyAlignment="1">
      <alignment horizontal="center" vertical="center" wrapText="1"/>
    </xf>
    <xf numFmtId="0" fontId="1" fillId="21" borderId="12" xfId="18" applyBorder="1" applyAlignment="1">
      <alignment horizontal="center" vertical="center" wrapText="1"/>
    </xf>
    <xf numFmtId="0" fontId="0" fillId="22" borderId="15" xfId="0" applyFill="1" applyBorder="1" applyAlignment="1">
      <alignment horizontal="center" vertical="center" wrapText="1"/>
    </xf>
    <xf numFmtId="0" fontId="1" fillId="3" borderId="15" xfId="4" quotePrefix="1" applyBorder="1" applyAlignment="1">
      <alignment horizontal="center" vertical="center" wrapText="1"/>
    </xf>
    <xf numFmtId="0" fontId="1" fillId="3" borderId="15" xfId="4" applyBorder="1" applyAlignment="1">
      <alignment horizontal="center" vertical="center" wrapText="1"/>
    </xf>
    <xf numFmtId="0" fontId="1" fillId="4" borderId="15" xfId="5" applyBorder="1" applyAlignment="1">
      <alignment horizontal="center" vertical="center" wrapText="1"/>
    </xf>
    <xf numFmtId="0" fontId="0" fillId="4" borderId="15" xfId="5" applyFont="1" applyBorder="1" applyAlignment="1">
      <alignment horizontal="center" vertical="center" wrapText="1"/>
    </xf>
    <xf numFmtId="0" fontId="3" fillId="0" borderId="14" xfId="2" applyBorder="1" applyAlignment="1">
      <alignment horizontal="center" vertical="center" wrapText="1"/>
    </xf>
    <xf numFmtId="0" fontId="3" fillId="0" borderId="15" xfId="2" applyBorder="1" applyAlignment="1">
      <alignment horizontal="center" vertical="center" wrapText="1"/>
    </xf>
    <xf numFmtId="0" fontId="1" fillId="5" borderId="15" xfId="6" applyBorder="1" applyAlignment="1">
      <alignment horizontal="center" vertical="center" wrapText="1"/>
    </xf>
    <xf numFmtId="0" fontId="3" fillId="23" borderId="14" xfId="2" applyFill="1" applyBorder="1" applyAlignment="1">
      <alignment horizontal="center" vertical="center" wrapText="1"/>
    </xf>
    <xf numFmtId="0" fontId="3" fillId="7" borderId="14" xfId="2" quotePrefix="1" applyFill="1" applyBorder="1" applyAlignment="1">
      <alignment horizontal="center" vertical="center" wrapText="1"/>
    </xf>
    <xf numFmtId="0" fontId="3" fillId="8" borderId="14" xfId="2" quotePrefix="1" applyFill="1" applyBorder="1" applyAlignment="1">
      <alignment horizontal="center" vertical="center" wrapText="1"/>
    </xf>
    <xf numFmtId="0" fontId="3" fillId="9" borderId="14" xfId="2" applyFill="1" applyBorder="1" applyAlignment="1">
      <alignment horizontal="center" vertical="center" wrapText="1"/>
    </xf>
    <xf numFmtId="0" fontId="0" fillId="23" borderId="15" xfId="0" applyFill="1" applyBorder="1" applyAlignment="1">
      <alignment horizontal="center" vertical="center" wrapText="1"/>
    </xf>
    <xf numFmtId="0" fontId="1" fillId="7" borderId="15" xfId="7" applyBorder="1" applyAlignment="1">
      <alignment horizontal="center" vertical="center" wrapText="1"/>
    </xf>
    <xf numFmtId="0" fontId="1" fillId="8" borderId="15" xfId="8" applyBorder="1" applyAlignment="1">
      <alignment horizontal="center" vertical="center" wrapText="1"/>
    </xf>
    <xf numFmtId="0" fontId="1" fillId="9" borderId="15" xfId="9" applyBorder="1" applyAlignment="1">
      <alignment horizontal="center" vertical="center" wrapText="1"/>
    </xf>
    <xf numFmtId="0" fontId="3" fillId="22" borderId="15" xfId="2" applyFill="1" applyBorder="1" applyAlignment="1">
      <alignment horizontal="center" vertical="center" wrapText="1"/>
    </xf>
    <xf numFmtId="0" fontId="3" fillId="3" borderId="15" xfId="2" applyFill="1" applyBorder="1" applyAlignment="1">
      <alignment horizontal="center" vertical="center" wrapText="1"/>
    </xf>
    <xf numFmtId="0" fontId="3" fillId="4" borderId="15" xfId="2" applyFill="1" applyBorder="1" applyAlignment="1">
      <alignment horizontal="center" vertical="center" wrapText="1"/>
    </xf>
    <xf numFmtId="0" fontId="3" fillId="5" borderId="15" xfId="2" applyFill="1" applyBorder="1" applyAlignment="1">
      <alignment horizontal="center" vertical="center" wrapText="1"/>
    </xf>
    <xf numFmtId="0" fontId="1" fillId="11" borderId="15" xfId="10" applyBorder="1" applyAlignment="1">
      <alignment horizontal="center" vertical="center" wrapText="1"/>
    </xf>
    <xf numFmtId="0" fontId="0" fillId="24" borderId="11" xfId="0" applyFill="1" applyBorder="1" applyAlignment="1">
      <alignment horizontal="center" vertical="center" wrapText="1"/>
    </xf>
    <xf numFmtId="0" fontId="1" fillId="11" borderId="11" xfId="10" applyBorder="1" applyAlignment="1">
      <alignment horizontal="center" vertical="center" wrapText="1"/>
    </xf>
    <xf numFmtId="0" fontId="1" fillId="12" borderId="11" xfId="11" applyBorder="1" applyAlignment="1">
      <alignment horizontal="center" vertical="center" wrapText="1"/>
    </xf>
    <xf numFmtId="0" fontId="1" fillId="13" borderId="11" xfId="12" applyBorder="1" applyAlignment="1">
      <alignment horizontal="center" vertical="center" wrapText="1"/>
    </xf>
    <xf numFmtId="0" fontId="3" fillId="24" borderId="15" xfId="2" applyFill="1" applyBorder="1" applyAlignment="1">
      <alignment horizontal="center" vertical="center" wrapText="1"/>
    </xf>
    <xf numFmtId="0" fontId="3" fillId="11" borderId="15" xfId="2" applyFill="1" applyBorder="1" applyAlignment="1">
      <alignment horizontal="center" vertical="center" wrapText="1"/>
    </xf>
    <xf numFmtId="0" fontId="3" fillId="12" borderId="15" xfId="2" applyFill="1" applyBorder="1" applyAlignment="1">
      <alignment horizontal="center" vertical="center" wrapText="1"/>
    </xf>
    <xf numFmtId="0" fontId="3" fillId="13" borderId="15" xfId="2" applyFill="1" applyBorder="1" applyAlignment="1">
      <alignment horizontal="center" vertical="center" wrapText="1"/>
    </xf>
    <xf numFmtId="0" fontId="0" fillId="25" borderId="15" xfId="0" applyFill="1" applyBorder="1" applyAlignment="1">
      <alignment horizontal="center" vertical="center" wrapText="1"/>
    </xf>
    <xf numFmtId="0" fontId="1" fillId="15" borderId="15" xfId="13" applyBorder="1" applyAlignment="1">
      <alignment horizontal="center" vertical="center" wrapText="1"/>
    </xf>
    <xf numFmtId="0" fontId="1" fillId="16" borderId="15" xfId="14" applyBorder="1" applyAlignment="1">
      <alignment horizontal="center" vertical="center" wrapText="1"/>
    </xf>
    <xf numFmtId="0" fontId="1" fillId="17" borderId="15" xfId="15" applyBorder="1" applyAlignment="1">
      <alignment horizontal="center" vertical="center" wrapText="1"/>
    </xf>
    <xf numFmtId="0" fontId="3" fillId="25" borderId="0" xfId="2" applyFill="1" applyBorder="1" applyAlignment="1">
      <alignment horizontal="center" vertical="center" wrapText="1"/>
    </xf>
    <xf numFmtId="0" fontId="3" fillId="15" borderId="0" xfId="2" applyFill="1" applyBorder="1" applyAlignment="1">
      <alignment horizontal="center" vertical="center" wrapText="1"/>
    </xf>
    <xf numFmtId="0" fontId="3" fillId="16" borderId="0" xfId="2" applyFill="1" applyBorder="1" applyAlignment="1">
      <alignment horizontal="center" vertical="center" wrapText="1"/>
    </xf>
    <xf numFmtId="0" fontId="3" fillId="17" borderId="0" xfId="2" applyFill="1" applyBorder="1" applyAlignment="1">
      <alignment horizontal="center" vertical="center" wrapText="1"/>
    </xf>
    <xf numFmtId="0" fontId="0" fillId="26" borderId="15" xfId="0" applyFill="1" applyBorder="1" applyAlignment="1">
      <alignment horizontal="center" vertical="center" wrapText="1"/>
    </xf>
    <xf numFmtId="0" fontId="1" fillId="19" borderId="15" xfId="16" applyBorder="1" applyAlignment="1">
      <alignment horizontal="center" vertical="center" wrapText="1"/>
    </xf>
    <xf numFmtId="0" fontId="1" fillId="20" borderId="15" xfId="17" applyBorder="1" applyAlignment="1">
      <alignment horizontal="center" vertical="center" wrapText="1"/>
    </xf>
    <xf numFmtId="0" fontId="1" fillId="21" borderId="15" xfId="18" applyBorder="1" applyAlignment="1">
      <alignment horizontal="center" vertical="center" wrapText="1"/>
    </xf>
    <xf numFmtId="0" fontId="3" fillId="26" borderId="0" xfId="2" applyFill="1" applyBorder="1" applyAlignment="1">
      <alignment horizontal="center" vertical="center" wrapText="1"/>
    </xf>
    <xf numFmtId="0" fontId="3" fillId="19" borderId="0" xfId="2" applyFill="1" applyBorder="1" applyAlignment="1">
      <alignment horizontal="center" vertical="center" wrapText="1"/>
    </xf>
    <xf numFmtId="0" fontId="3" fillId="20" borderId="0" xfId="2" applyFill="1" applyBorder="1" applyAlignment="1">
      <alignment horizontal="center" vertical="center" wrapText="1"/>
    </xf>
    <xf numFmtId="0" fontId="3" fillId="21" borderId="0" xfId="2" applyFill="1" applyBorder="1" applyAlignment="1">
      <alignment horizontal="center" vertical="center" wrapText="1"/>
    </xf>
    <xf numFmtId="0" fontId="4" fillId="0" borderId="11" xfId="3" applyBorder="1" applyAlignment="1">
      <alignment horizontal="center" vertical="center" wrapText="1"/>
    </xf>
    <xf numFmtId="0" fontId="4" fillId="0" borderId="15" xfId="3" applyBorder="1" applyAlignment="1">
      <alignment horizontal="center" vertical="center" wrapText="1"/>
    </xf>
    <xf numFmtId="0" fontId="2" fillId="0" borderId="1" xfId="1" applyAlignment="1">
      <alignment vertical="center"/>
    </xf>
    <xf numFmtId="0" fontId="0" fillId="27" borderId="17" xfId="19" applyFont="1" applyBorder="1"/>
    <xf numFmtId="0" fontId="0" fillId="0" borderId="18" xfId="0" quotePrefix="1" applyBorder="1" applyAlignment="1">
      <alignment horizontal="center" vertical="center"/>
    </xf>
    <xf numFmtId="0" fontId="0" fillId="0" borderId="0" xfId="0" applyAlignment="1">
      <alignment wrapText="1"/>
    </xf>
    <xf numFmtId="0" fontId="0" fillId="27" borderId="16" xfId="19" applyFont="1" applyAlignment="1">
      <alignment wrapText="1"/>
    </xf>
    <xf numFmtId="0" fontId="0" fillId="27" borderId="17" xfId="19" applyFont="1" applyBorder="1" applyAlignment="1">
      <alignment wrapText="1"/>
    </xf>
    <xf numFmtId="0" fontId="0" fillId="22" borderId="15" xfId="0" quotePrefix="1" applyFill="1" applyBorder="1" applyAlignment="1">
      <alignment horizontal="center" vertical="center" wrapText="1"/>
    </xf>
    <xf numFmtId="0" fontId="0" fillId="3" borderId="15" xfId="4" quotePrefix="1" applyFont="1" applyBorder="1" applyAlignment="1">
      <alignment horizontal="center" vertical="center" wrapText="1"/>
    </xf>
    <xf numFmtId="0" fontId="0" fillId="4" borderId="15" xfId="5" quotePrefix="1" applyFont="1" applyBorder="1" applyAlignment="1">
      <alignment horizontal="center" vertical="center" wrapText="1"/>
    </xf>
    <xf numFmtId="0" fontId="0" fillId="5" borderId="15" xfId="6" quotePrefix="1" applyFont="1" applyBorder="1" applyAlignment="1">
      <alignment horizontal="center" vertical="center" wrapText="1"/>
    </xf>
    <xf numFmtId="0" fontId="0" fillId="23" borderId="15" xfId="0" quotePrefix="1" applyFill="1" applyBorder="1" applyAlignment="1">
      <alignment horizontal="center" vertical="center" wrapText="1"/>
    </xf>
    <xf numFmtId="0" fontId="1" fillId="7" borderId="15" xfId="7" quotePrefix="1" applyBorder="1" applyAlignment="1">
      <alignment horizontal="center" vertical="center" wrapText="1"/>
    </xf>
    <xf numFmtId="0" fontId="1" fillId="8" borderId="15" xfId="8" quotePrefix="1" applyBorder="1" applyAlignment="1">
      <alignment horizontal="center" vertical="center" wrapText="1"/>
    </xf>
    <xf numFmtId="0" fontId="1" fillId="9" borderId="15" xfId="9" quotePrefix="1" applyBorder="1" applyAlignment="1">
      <alignment horizontal="center" vertical="center" wrapText="1"/>
    </xf>
    <xf numFmtId="0" fontId="0" fillId="24" borderId="11" xfId="0" quotePrefix="1" applyFill="1" applyBorder="1" applyAlignment="1">
      <alignment horizontal="center" vertical="center" wrapText="1"/>
    </xf>
    <xf numFmtId="0" fontId="1" fillId="11" borderId="11" xfId="10" quotePrefix="1" applyBorder="1" applyAlignment="1">
      <alignment horizontal="center" vertical="center" wrapText="1"/>
    </xf>
    <xf numFmtId="0" fontId="1" fillId="12" borderId="11" xfId="11" quotePrefix="1" applyBorder="1" applyAlignment="1">
      <alignment horizontal="center" vertical="center" wrapText="1"/>
    </xf>
    <xf numFmtId="0" fontId="1" fillId="13" borderId="11" xfId="12" quotePrefix="1" applyBorder="1" applyAlignment="1">
      <alignment horizontal="center" vertical="center" wrapText="1"/>
    </xf>
    <xf numFmtId="0" fontId="0" fillId="25" borderId="15" xfId="0" quotePrefix="1" applyFill="1" applyBorder="1" applyAlignment="1">
      <alignment horizontal="center" vertical="center" wrapText="1"/>
    </xf>
    <xf numFmtId="0" fontId="1" fillId="15" borderId="15" xfId="13" quotePrefix="1" applyBorder="1" applyAlignment="1">
      <alignment horizontal="center" vertical="center" wrapText="1"/>
    </xf>
    <xf numFmtId="0" fontId="1" fillId="16" borderId="15" xfId="14" quotePrefix="1" applyBorder="1" applyAlignment="1">
      <alignment horizontal="center" vertical="center" wrapText="1"/>
    </xf>
    <xf numFmtId="0" fontId="1" fillId="17" borderId="15" xfId="15" quotePrefix="1" applyBorder="1" applyAlignment="1">
      <alignment horizontal="center" vertical="center" wrapText="1"/>
    </xf>
    <xf numFmtId="0" fontId="0" fillId="26" borderId="15" xfId="0" quotePrefix="1" applyFill="1" applyBorder="1" applyAlignment="1">
      <alignment horizontal="center" vertical="center" wrapText="1"/>
    </xf>
    <xf numFmtId="0" fontId="1" fillId="19" borderId="15" xfId="16" quotePrefix="1" applyBorder="1" applyAlignment="1">
      <alignment horizontal="center" vertical="center" wrapText="1"/>
    </xf>
    <xf numFmtId="0" fontId="1" fillId="21" borderId="15" xfId="18" quotePrefix="1" applyBorder="1" applyAlignment="1">
      <alignment horizontal="center" vertical="center" wrapText="1"/>
    </xf>
    <xf numFmtId="0" fontId="1" fillId="20" borderId="15" xfId="17" quotePrefix="1" applyBorder="1" applyAlignment="1">
      <alignment horizontal="center" vertical="center" wrapText="1"/>
    </xf>
    <xf numFmtId="0" fontId="0" fillId="0" borderId="0" xfId="0" applyAlignment="1">
      <alignment horizontal="center"/>
    </xf>
    <xf numFmtId="0" fontId="0" fillId="28" borderId="0" xfId="0" applyFill="1"/>
    <xf numFmtId="0" fontId="0" fillId="29" borderId="0" xfId="0" applyFill="1"/>
    <xf numFmtId="0" fontId="0" fillId="29" borderId="0" xfId="0" applyFill="1" applyAlignment="1">
      <alignment horizontal="center"/>
    </xf>
    <xf numFmtId="0" fontId="13" fillId="29" borderId="0" xfId="0" applyFont="1" applyFill="1" applyAlignment="1">
      <alignment vertical="top"/>
    </xf>
    <xf numFmtId="0" fontId="13" fillId="29" borderId="0" xfId="0" applyFont="1" applyFill="1" applyAlignment="1">
      <alignment horizontal="left" vertical="top"/>
    </xf>
    <xf numFmtId="0" fontId="0" fillId="29" borderId="0" xfId="0" applyFill="1" applyAlignment="1">
      <alignment vertical="top"/>
    </xf>
    <xf numFmtId="0" fontId="13" fillId="29" borderId="0" xfId="0" applyFont="1" applyFill="1" applyAlignment="1">
      <alignment horizontal="center" vertical="top"/>
    </xf>
    <xf numFmtId="0" fontId="0" fillId="29" borderId="0" xfId="0" applyFill="1" applyAlignment="1">
      <alignment horizontal="center" vertical="top"/>
    </xf>
    <xf numFmtId="0" fontId="14" fillId="29" borderId="0" xfId="0" applyFont="1" applyFill="1" applyAlignment="1">
      <alignment vertical="top" wrapText="1"/>
    </xf>
    <xf numFmtId="0" fontId="10" fillId="29" borderId="0" xfId="21" applyFill="1" applyAlignment="1">
      <alignment vertical="top" wrapText="1"/>
    </xf>
    <xf numFmtId="0" fontId="0" fillId="29" borderId="0" xfId="0" applyFill="1"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16" fillId="28" borderId="0" xfId="0" applyFont="1" applyFill="1"/>
    <xf numFmtId="0" fontId="17" fillId="30" borderId="0" xfId="0" applyFont="1" applyFill="1"/>
    <xf numFmtId="0" fontId="18" fillId="0" borderId="0" xfId="0" applyFont="1"/>
    <xf numFmtId="0" fontId="19" fillId="31" borderId="0" xfId="0" applyFont="1" applyFill="1" applyAlignment="1">
      <alignment horizontal="right"/>
    </xf>
    <xf numFmtId="0" fontId="15" fillId="33" borderId="26" xfId="0" applyFont="1" applyFill="1" applyBorder="1"/>
    <xf numFmtId="0" fontId="0" fillId="34" borderId="13" xfId="0" applyFill="1" applyBorder="1"/>
    <xf numFmtId="0" fontId="0" fillId="35" borderId="13" xfId="0" applyFill="1" applyBorder="1"/>
    <xf numFmtId="0" fontId="19" fillId="31" borderId="11" xfId="0" applyFont="1" applyFill="1" applyBorder="1" applyAlignment="1">
      <alignment horizontal="right"/>
    </xf>
    <xf numFmtId="0" fontId="15" fillId="36" borderId="26" xfId="0" applyFont="1" applyFill="1" applyBorder="1"/>
    <xf numFmtId="0" fontId="0" fillId="37" borderId="13" xfId="0" applyFill="1" applyBorder="1"/>
    <xf numFmtId="0" fontId="12" fillId="32" borderId="0" xfId="0" applyFont="1" applyFill="1"/>
    <xf numFmtId="0" fontId="12" fillId="32" borderId="11" xfId="0" applyFont="1" applyFill="1" applyBorder="1"/>
    <xf numFmtId="49" fontId="19" fillId="31" borderId="0" xfId="0" applyNumberFormat="1" applyFont="1" applyFill="1" applyAlignment="1">
      <alignment horizontal="right"/>
    </xf>
    <xf numFmtId="0" fontId="19" fillId="32" borderId="0" xfId="0" applyFont="1" applyFill="1"/>
    <xf numFmtId="0" fontId="0" fillId="36" borderId="26" xfId="0" applyFill="1" applyBorder="1"/>
    <xf numFmtId="0" fontId="19" fillId="32" borderId="29" xfId="0" applyFont="1" applyFill="1" applyBorder="1"/>
    <xf numFmtId="0" fontId="19" fillId="31" borderId="29" xfId="0" applyFont="1" applyFill="1" applyBorder="1" applyAlignment="1">
      <alignment horizontal="right"/>
    </xf>
    <xf numFmtId="0" fontId="0" fillId="36" borderId="30" xfId="0" applyFill="1" applyBorder="1"/>
    <xf numFmtId="0" fontId="0" fillId="37" borderId="31" xfId="0" applyFill="1" applyBorder="1"/>
    <xf numFmtId="0" fontId="0" fillId="35" borderId="31" xfId="0" applyFill="1" applyBorder="1"/>
    <xf numFmtId="0" fontId="12" fillId="39" borderId="32" xfId="0" applyFont="1" applyFill="1" applyBorder="1"/>
    <xf numFmtId="0" fontId="12" fillId="40" borderId="33" xfId="0" applyFont="1" applyFill="1" applyBorder="1"/>
    <xf numFmtId="0" fontId="19" fillId="38" borderId="33" xfId="0" applyFont="1" applyFill="1" applyBorder="1" applyAlignment="1">
      <alignment horizontal="right"/>
    </xf>
    <xf numFmtId="0" fontId="0" fillId="41" borderId="34" xfId="0" applyFill="1" applyBorder="1"/>
    <xf numFmtId="0" fontId="0" fillId="42" borderId="35" xfId="0" applyFill="1" applyBorder="1"/>
    <xf numFmtId="0" fontId="0" fillId="43" borderId="35" xfId="0" applyFill="1" applyBorder="1"/>
    <xf numFmtId="0" fontId="19" fillId="38" borderId="0" xfId="0" applyFont="1" applyFill="1" applyAlignment="1">
      <alignment horizontal="right"/>
    </xf>
    <xf numFmtId="0" fontId="0" fillId="44" borderId="26" xfId="0" applyFill="1" applyBorder="1"/>
    <xf numFmtId="0" fontId="0" fillId="45" borderId="13" xfId="0" applyFill="1" applyBorder="1"/>
    <xf numFmtId="0" fontId="0" fillId="43" borderId="13" xfId="0" applyFill="1" applyBorder="1"/>
    <xf numFmtId="0" fontId="19" fillId="38" borderId="11" xfId="0" applyFont="1" applyFill="1" applyBorder="1" applyAlignment="1">
      <alignment horizontal="right"/>
    </xf>
    <xf numFmtId="0" fontId="19" fillId="49" borderId="32" xfId="0" applyFont="1" applyFill="1" applyBorder="1" applyAlignment="1">
      <alignment horizontal="right"/>
    </xf>
    <xf numFmtId="0" fontId="0" fillId="50" borderId="34" xfId="0" applyFill="1" applyBorder="1"/>
    <xf numFmtId="0" fontId="0" fillId="51" borderId="35" xfId="0" applyFill="1" applyBorder="1"/>
    <xf numFmtId="0" fontId="19" fillId="49" borderId="0" xfId="0" applyFont="1" applyFill="1" applyAlignment="1">
      <alignment horizontal="right"/>
    </xf>
    <xf numFmtId="0" fontId="0" fillId="50" borderId="26" xfId="0" applyFill="1" applyBorder="1"/>
    <xf numFmtId="0" fontId="0" fillId="51" borderId="13" xfId="0" applyFill="1" applyBorder="1"/>
    <xf numFmtId="0" fontId="19" fillId="49" borderId="11" xfId="0" applyFont="1" applyFill="1" applyBorder="1" applyAlignment="1">
      <alignment horizontal="right"/>
    </xf>
    <xf numFmtId="0" fontId="0" fillId="52" borderId="26" xfId="0" applyFill="1" applyBorder="1"/>
    <xf numFmtId="0" fontId="0" fillId="53" borderId="13" xfId="0" applyFill="1" applyBorder="1"/>
    <xf numFmtId="0" fontId="19" fillId="49" borderId="14" xfId="0" applyFont="1" applyFill="1" applyBorder="1" applyAlignment="1">
      <alignment horizontal="right"/>
    </xf>
    <xf numFmtId="165" fontId="1" fillId="54" borderId="13" xfId="20" applyNumberFormat="1" applyFill="1" applyBorder="1"/>
    <xf numFmtId="0" fontId="0" fillId="28" borderId="0" xfId="0" applyFill="1" applyAlignment="1">
      <alignment horizontal="center"/>
    </xf>
    <xf numFmtId="0" fontId="0" fillId="55" borderId="0" xfId="0" applyFill="1" applyAlignment="1">
      <alignment horizontal="center"/>
    </xf>
    <xf numFmtId="0" fontId="20" fillId="30" borderId="0" xfId="0" applyFont="1" applyFill="1"/>
    <xf numFmtId="0" fontId="0" fillId="55" borderId="0" xfId="0" applyFill="1"/>
    <xf numFmtId="0" fontId="21" fillId="55" borderId="0" xfId="0" applyFont="1" applyFill="1"/>
    <xf numFmtId="0" fontId="22" fillId="56" borderId="0" xfId="0" applyFont="1" applyFill="1" applyAlignment="1">
      <alignment horizontal="center"/>
    </xf>
    <xf numFmtId="0" fontId="22" fillId="56" borderId="0" xfId="0" applyFont="1" applyFill="1"/>
    <xf numFmtId="0" fontId="11" fillId="56" borderId="0" xfId="0" applyFont="1" applyFill="1"/>
    <xf numFmtId="0" fontId="12" fillId="57" borderId="13" xfId="0" applyFont="1" applyFill="1" applyBorder="1" applyAlignment="1">
      <alignment horizontal="center" vertical="top"/>
    </xf>
    <xf numFmtId="0" fontId="0" fillId="58" borderId="13" xfId="0" applyFill="1" applyBorder="1" applyAlignment="1">
      <alignment vertical="top" wrapText="1"/>
    </xf>
    <xf numFmtId="0" fontId="0" fillId="59" borderId="13" xfId="0" applyFill="1" applyBorder="1" applyAlignment="1">
      <alignment vertical="top" wrapText="1"/>
    </xf>
    <xf numFmtId="0" fontId="12" fillId="57" borderId="31" xfId="0" applyFont="1" applyFill="1" applyBorder="1" applyAlignment="1">
      <alignment horizontal="center" vertical="top"/>
    </xf>
    <xf numFmtId="0" fontId="0" fillId="59" borderId="31" xfId="0" applyFill="1" applyBorder="1" applyAlignment="1">
      <alignment vertical="top" wrapText="1"/>
    </xf>
    <xf numFmtId="0" fontId="12" fillId="60" borderId="37" xfId="0" applyFont="1" applyFill="1" applyBorder="1" applyAlignment="1">
      <alignment horizontal="center" vertical="top"/>
    </xf>
    <xf numFmtId="0" fontId="0" fillId="61" borderId="37" xfId="0" applyFill="1" applyBorder="1" applyAlignment="1">
      <alignment vertical="top" wrapText="1"/>
    </xf>
    <xf numFmtId="0" fontId="12" fillId="60" borderId="13" xfId="0" applyFont="1" applyFill="1" applyBorder="1" applyAlignment="1">
      <alignment horizontal="center" vertical="top"/>
    </xf>
    <xf numFmtId="0" fontId="0" fillId="62" borderId="13" xfId="0" applyFill="1" applyBorder="1" applyAlignment="1">
      <alignment vertical="top" wrapText="1"/>
    </xf>
    <xf numFmtId="0" fontId="0" fillId="61" borderId="13" xfId="0" applyFill="1" applyBorder="1" applyAlignment="1">
      <alignment vertical="top" wrapText="1"/>
    </xf>
    <xf numFmtId="0" fontId="12" fillId="60" borderId="31" xfId="0" applyFont="1" applyFill="1" applyBorder="1" applyAlignment="1">
      <alignment horizontal="center" vertical="top"/>
    </xf>
    <xf numFmtId="0" fontId="0" fillId="61" borderId="31" xfId="0" applyFill="1" applyBorder="1" applyAlignment="1">
      <alignment vertical="top" wrapText="1"/>
    </xf>
    <xf numFmtId="0" fontId="12" fillId="63" borderId="37" xfId="0" applyFont="1" applyFill="1" applyBorder="1" applyAlignment="1">
      <alignment horizontal="center" vertical="top"/>
    </xf>
    <xf numFmtId="0" fontId="0" fillId="64" borderId="37" xfId="0" applyFill="1" applyBorder="1" applyAlignment="1">
      <alignment vertical="top" wrapText="1"/>
    </xf>
    <xf numFmtId="0" fontId="12" fillId="63" borderId="13" xfId="0" applyFont="1" applyFill="1" applyBorder="1" applyAlignment="1">
      <alignment horizontal="center" vertical="top"/>
    </xf>
    <xf numFmtId="0" fontId="0" fillId="64" borderId="13" xfId="0" applyFill="1" applyBorder="1" applyAlignment="1">
      <alignment vertical="top" wrapText="1"/>
    </xf>
    <xf numFmtId="0" fontId="0" fillId="65" borderId="13" xfId="0" applyFill="1" applyBorder="1" applyAlignment="1">
      <alignment vertical="top" wrapText="1"/>
    </xf>
    <xf numFmtId="0" fontId="12" fillId="63" borderId="31" xfId="0" applyFont="1" applyFill="1" applyBorder="1" applyAlignment="1">
      <alignment horizontal="center" vertical="top"/>
    </xf>
    <xf numFmtId="0" fontId="0" fillId="65" borderId="31" xfId="0" applyFill="1" applyBorder="1" applyAlignment="1">
      <alignment vertical="top" wrapText="1"/>
    </xf>
    <xf numFmtId="0" fontId="12" fillId="66" borderId="37" xfId="0" applyFont="1" applyFill="1" applyBorder="1" applyAlignment="1">
      <alignment horizontal="center" vertical="top"/>
    </xf>
    <xf numFmtId="0" fontId="0" fillId="67" borderId="37" xfId="0" applyFill="1" applyBorder="1" applyAlignment="1">
      <alignment vertical="top" wrapText="1"/>
    </xf>
    <xf numFmtId="0" fontId="12" fillId="66" borderId="13" xfId="0" applyFont="1" applyFill="1" applyBorder="1" applyAlignment="1">
      <alignment horizontal="center" vertical="top"/>
    </xf>
    <xf numFmtId="0" fontId="0" fillId="67" borderId="13" xfId="0" applyFill="1" applyBorder="1" applyAlignment="1">
      <alignment vertical="top" wrapText="1"/>
    </xf>
    <xf numFmtId="0" fontId="12" fillId="66" borderId="31" xfId="0" applyFont="1" applyFill="1" applyBorder="1" applyAlignment="1">
      <alignment horizontal="center" vertical="top"/>
    </xf>
    <xf numFmtId="0" fontId="0" fillId="67" borderId="31" xfId="0" applyFill="1" applyBorder="1" applyAlignment="1">
      <alignment vertical="top" wrapText="1"/>
    </xf>
    <xf numFmtId="0" fontId="11" fillId="68" borderId="0" xfId="0" applyFont="1" applyFill="1"/>
    <xf numFmtId="0" fontId="23" fillId="68" borderId="0" xfId="0" applyFont="1" applyFill="1"/>
    <xf numFmtId="0" fontId="24" fillId="68" borderId="0" xfId="0" applyFont="1" applyFill="1"/>
    <xf numFmtId="0" fontId="23" fillId="68" borderId="29" xfId="0" applyFont="1" applyFill="1" applyBorder="1"/>
    <xf numFmtId="0" fontId="0" fillId="68" borderId="0" xfId="0" applyFill="1" applyAlignment="1">
      <alignment horizontal="center"/>
    </xf>
    <xf numFmtId="0" fontId="0" fillId="68" borderId="29" xfId="0" applyFill="1" applyBorder="1" applyAlignment="1">
      <alignment horizontal="center"/>
    </xf>
    <xf numFmtId="0" fontId="25" fillId="68" borderId="29" xfId="0" applyFont="1" applyFill="1" applyBorder="1" applyAlignment="1">
      <alignment vertical="top"/>
    </xf>
    <xf numFmtId="0" fontId="0" fillId="68" borderId="0" xfId="0" applyFill="1"/>
    <xf numFmtId="0" fontId="0" fillId="68" borderId="29" xfId="0" applyFill="1" applyBorder="1"/>
    <xf numFmtId="0" fontId="0" fillId="69" borderId="13" xfId="0" applyFill="1" applyBorder="1"/>
    <xf numFmtId="0" fontId="11" fillId="68" borderId="29" xfId="0" applyFont="1" applyFill="1" applyBorder="1"/>
    <xf numFmtId="0" fontId="0" fillId="70" borderId="0" xfId="0" applyFill="1"/>
    <xf numFmtId="0" fontId="0" fillId="70" borderId="29" xfId="0" applyFill="1" applyBorder="1"/>
    <xf numFmtId="0" fontId="0" fillId="29" borderId="0" xfId="0" applyFill="1" applyAlignment="1">
      <alignment horizontal="left" vertical="top" wrapText="1"/>
    </xf>
    <xf numFmtId="0" fontId="2" fillId="0" borderId="5" xfId="1" applyBorder="1" applyAlignment="1">
      <alignment horizontal="center" vertical="center" wrapText="1"/>
    </xf>
    <xf numFmtId="0" fontId="2" fillId="0" borderId="6" xfId="1" applyBorder="1" applyAlignment="1">
      <alignment horizontal="center" vertical="center" wrapText="1"/>
    </xf>
    <xf numFmtId="0" fontId="0" fillId="27" borderId="20" xfId="19" applyFont="1" applyBorder="1" applyAlignment="1">
      <alignment horizontal="left" vertical="center" wrapText="1"/>
    </xf>
    <xf numFmtId="0" fontId="0" fillId="27" borderId="21" xfId="19" applyFont="1" applyBorder="1" applyAlignment="1">
      <alignment horizontal="left" vertical="center" wrapText="1"/>
    </xf>
    <xf numFmtId="0" fontId="0" fillId="27" borderId="22" xfId="19" applyFont="1" applyBorder="1" applyAlignment="1">
      <alignment horizontal="left" vertical="center" wrapText="1"/>
    </xf>
    <xf numFmtId="0" fontId="0" fillId="0" borderId="0" xfId="0" applyAlignment="1">
      <alignment horizontal="center"/>
    </xf>
    <xf numFmtId="0" fontId="0" fillId="27" borderId="19" xfId="19" applyFont="1" applyBorder="1" applyAlignment="1">
      <alignment horizontal="left" vertical="center" wrapText="1"/>
    </xf>
    <xf numFmtId="0" fontId="0" fillId="27" borderId="0" xfId="19" applyFont="1" applyBorder="1" applyAlignment="1">
      <alignment horizontal="left" vertical="center" wrapText="1"/>
    </xf>
    <xf numFmtId="0" fontId="3" fillId="0" borderId="15" xfId="2" applyBorder="1" applyAlignment="1">
      <alignment horizontal="center" vertical="center" wrapText="1"/>
    </xf>
    <xf numFmtId="0" fontId="3" fillId="0" borderId="11" xfId="2" applyBorder="1" applyAlignment="1">
      <alignment horizontal="center" vertical="center" wrapText="1"/>
    </xf>
    <xf numFmtId="0" fontId="8" fillId="2" borderId="0" xfId="1" applyFont="1" applyFill="1" applyBorder="1" applyAlignment="1">
      <alignment horizontal="center" vertical="center" wrapText="1"/>
    </xf>
    <xf numFmtId="0" fontId="4" fillId="0" borderId="14" xfId="3" applyBorder="1" applyAlignment="1">
      <alignment horizontal="center" vertical="center" wrapText="1"/>
    </xf>
    <xf numFmtId="0" fontId="4" fillId="0" borderId="11" xfId="3" applyBorder="1" applyAlignment="1">
      <alignment horizontal="center" vertical="center" wrapText="1"/>
    </xf>
    <xf numFmtId="0" fontId="0" fillId="22" borderId="14" xfId="0" applyFill="1" applyBorder="1" applyAlignment="1">
      <alignment horizontal="center" vertical="center" wrapText="1"/>
    </xf>
    <xf numFmtId="0" fontId="0" fillId="22" borderId="11" xfId="0" applyFill="1" applyBorder="1" applyAlignment="1">
      <alignment horizontal="center" vertical="center" wrapText="1"/>
    </xf>
    <xf numFmtId="0" fontId="1" fillId="4" borderId="14" xfId="5" quotePrefix="1" applyBorder="1" applyAlignment="1">
      <alignment horizontal="center" vertical="center" wrapText="1"/>
    </xf>
    <xf numFmtId="0" fontId="1" fillId="4" borderId="11" xfId="5" quotePrefix="1" applyBorder="1" applyAlignment="1">
      <alignment horizontal="center" vertical="center" wrapText="1"/>
    </xf>
    <xf numFmtId="0" fontId="1" fillId="5" borderId="14" xfId="6" applyBorder="1" applyAlignment="1">
      <alignment horizontal="center" vertical="center" wrapText="1"/>
    </xf>
    <xf numFmtId="0" fontId="1" fillId="5" borderId="11" xfId="6" applyBorder="1" applyAlignment="1">
      <alignment horizontal="center" vertical="center" wrapText="1"/>
    </xf>
    <xf numFmtId="0" fontId="1" fillId="3" borderId="14" xfId="4" applyBorder="1" applyAlignment="1">
      <alignment horizontal="center" vertical="center" wrapText="1"/>
    </xf>
    <xf numFmtId="0" fontId="1" fillId="3" borderId="11" xfId="4" applyBorder="1" applyAlignment="1">
      <alignment horizontal="center" vertical="center" wrapText="1"/>
    </xf>
    <xf numFmtId="0" fontId="1" fillId="5" borderId="23" xfId="6" applyBorder="1" applyAlignment="1">
      <alignment horizontal="center" vertical="center" wrapText="1"/>
    </xf>
    <xf numFmtId="0" fontId="1" fillId="5" borderId="24" xfId="6" applyBorder="1" applyAlignment="1">
      <alignment horizontal="center" vertical="center" wrapText="1"/>
    </xf>
    <xf numFmtId="0" fontId="8" fillId="6" borderId="13" xfId="1" applyFont="1" applyFill="1" applyBorder="1" applyAlignment="1">
      <alignment horizontal="center" vertical="center" wrapText="1"/>
    </xf>
    <xf numFmtId="0" fontId="8" fillId="10" borderId="13" xfId="1" applyFont="1" applyFill="1" applyBorder="1" applyAlignment="1">
      <alignment horizontal="center" vertical="center" wrapText="1"/>
    </xf>
    <xf numFmtId="0" fontId="0" fillId="24" borderId="14" xfId="0" applyFill="1" applyBorder="1" applyAlignment="1">
      <alignment horizontal="center" vertical="center" wrapText="1"/>
    </xf>
    <xf numFmtId="0" fontId="0" fillId="24" borderId="11" xfId="0" applyFill="1" applyBorder="1" applyAlignment="1">
      <alignment horizontal="center" vertical="center" wrapText="1"/>
    </xf>
    <xf numFmtId="0" fontId="1" fillId="12" borderId="14" xfId="11" applyBorder="1" applyAlignment="1">
      <alignment horizontal="center" vertical="center" wrapText="1"/>
    </xf>
    <xf numFmtId="0" fontId="1" fillId="12" borderId="11" xfId="11" applyBorder="1" applyAlignment="1">
      <alignment horizontal="center" vertical="center" wrapText="1"/>
    </xf>
    <xf numFmtId="0" fontId="1" fillId="13" borderId="14" xfId="12" applyBorder="1" applyAlignment="1">
      <alignment horizontal="center" vertical="center" wrapText="1"/>
    </xf>
    <xf numFmtId="0" fontId="1" fillId="13" borderId="11" xfId="12" applyBorder="1" applyAlignment="1">
      <alignment horizontal="center" vertical="center" wrapText="1"/>
    </xf>
    <xf numFmtId="0" fontId="8" fillId="14" borderId="13" xfId="1" applyFont="1" applyFill="1" applyBorder="1" applyAlignment="1">
      <alignment horizontal="center" vertical="center" wrapText="1"/>
    </xf>
    <xf numFmtId="0" fontId="1" fillId="17" borderId="14" xfId="15" applyBorder="1" applyAlignment="1">
      <alignment horizontal="center" vertical="center" wrapText="1"/>
    </xf>
    <xf numFmtId="0" fontId="1" fillId="17" borderId="11" xfId="15" applyBorder="1" applyAlignment="1">
      <alignment horizontal="center" vertical="center" wrapText="1"/>
    </xf>
    <xf numFmtId="0" fontId="1" fillId="16" borderId="14" xfId="14" applyBorder="1" applyAlignment="1">
      <alignment horizontal="center" vertical="center" wrapText="1"/>
    </xf>
    <xf numFmtId="0" fontId="1" fillId="16" borderId="11" xfId="14" applyBorder="1" applyAlignment="1">
      <alignment horizontal="center" vertical="center" wrapText="1"/>
    </xf>
    <xf numFmtId="0" fontId="0" fillId="25" borderId="14" xfId="0" applyFill="1" applyBorder="1" applyAlignment="1">
      <alignment horizontal="center" vertical="center" wrapText="1"/>
    </xf>
    <xf numFmtId="0" fontId="0" fillId="25" borderId="11" xfId="0" applyFill="1" applyBorder="1" applyAlignment="1">
      <alignment horizontal="center" vertical="center" wrapText="1"/>
    </xf>
    <xf numFmtId="0" fontId="1" fillId="17" borderId="0" xfId="15" applyBorder="1" applyAlignment="1">
      <alignment horizontal="center" vertical="center" wrapText="1"/>
    </xf>
    <xf numFmtId="0" fontId="8" fillId="18" borderId="13" xfId="1" applyFont="1" applyFill="1" applyBorder="1" applyAlignment="1">
      <alignment horizontal="center" vertical="center" wrapText="1"/>
    </xf>
    <xf numFmtId="0" fontId="12" fillId="46" borderId="36" xfId="0" applyFont="1" applyFill="1" applyBorder="1" applyAlignment="1">
      <alignment horizontal="center" vertical="top" wrapText="1"/>
    </xf>
    <xf numFmtId="0" fontId="12" fillId="46" borderId="25" xfId="0" applyFont="1" applyFill="1" applyBorder="1" applyAlignment="1">
      <alignment horizontal="center" vertical="top" wrapText="1"/>
    </xf>
    <xf numFmtId="0" fontId="12" fillId="46" borderId="33" xfId="0" applyFont="1" applyFill="1" applyBorder="1" applyAlignment="1">
      <alignment horizontal="left" vertical="top" wrapText="1"/>
    </xf>
    <xf numFmtId="0" fontId="12" fillId="46" borderId="15" xfId="0" applyFont="1" applyFill="1" applyBorder="1" applyAlignment="1">
      <alignment horizontal="left" vertical="top" wrapText="1"/>
    </xf>
    <xf numFmtId="0" fontId="12" fillId="47" borderId="32" xfId="0" applyFont="1" applyFill="1" applyBorder="1" applyAlignment="1">
      <alignment horizontal="left" vertical="top" wrapText="1"/>
    </xf>
    <xf numFmtId="0" fontId="12" fillId="47" borderId="0" xfId="0" applyFont="1" applyFill="1" applyAlignment="1">
      <alignment horizontal="left" vertical="top" wrapText="1"/>
    </xf>
    <xf numFmtId="0" fontId="12" fillId="47" borderId="11" xfId="0" applyFont="1" applyFill="1" applyBorder="1" applyAlignment="1">
      <alignment horizontal="left" vertical="top" wrapText="1"/>
    </xf>
    <xf numFmtId="0" fontId="12" fillId="48" borderId="32" xfId="0" applyFont="1" applyFill="1" applyBorder="1" applyAlignment="1">
      <alignment horizontal="left" vertical="top" wrapText="1"/>
    </xf>
    <xf numFmtId="0" fontId="12" fillId="48" borderId="0" xfId="0" applyFont="1" applyFill="1" applyAlignment="1">
      <alignment horizontal="left" vertical="top" wrapText="1"/>
    </xf>
    <xf numFmtId="0" fontId="12" fillId="48" borderId="11" xfId="0" applyFont="1" applyFill="1" applyBorder="1" applyAlignment="1">
      <alignment horizontal="left" vertical="top" wrapText="1"/>
    </xf>
    <xf numFmtId="0" fontId="12" fillId="48" borderId="14" xfId="0" applyFont="1" applyFill="1" applyBorder="1" applyAlignment="1">
      <alignment horizontal="left" vertical="top" wrapText="1"/>
    </xf>
    <xf numFmtId="0" fontId="12" fillId="38" borderId="32" xfId="0" applyFont="1" applyFill="1" applyBorder="1" applyAlignment="1">
      <alignment horizontal="center" vertical="top" wrapText="1"/>
    </xf>
    <xf numFmtId="0" fontId="12" fillId="38" borderId="0" xfId="0" applyFont="1" applyFill="1" applyAlignment="1">
      <alignment horizontal="center" vertical="top" wrapText="1"/>
    </xf>
    <xf numFmtId="0" fontId="12" fillId="38" borderId="32" xfId="0" applyFont="1" applyFill="1" applyBorder="1" applyAlignment="1">
      <alignment horizontal="left" vertical="top" wrapText="1"/>
    </xf>
    <xf numFmtId="0" fontId="12" fillId="38" borderId="0" xfId="0" applyFont="1" applyFill="1" applyAlignment="1">
      <alignment horizontal="left" vertical="top" wrapText="1"/>
    </xf>
    <xf numFmtId="0" fontId="12" fillId="39" borderId="0" xfId="0" applyFont="1" applyFill="1" applyAlignment="1">
      <alignment horizontal="left" vertical="top" wrapText="1"/>
    </xf>
    <xf numFmtId="0" fontId="12" fillId="39" borderId="11" xfId="0" applyFont="1" applyFill="1" applyBorder="1" applyAlignment="1">
      <alignment horizontal="left" vertical="top" wrapText="1"/>
    </xf>
    <xf numFmtId="0" fontId="12" fillId="40" borderId="14" xfId="0" applyFont="1" applyFill="1" applyBorder="1" applyAlignment="1">
      <alignment horizontal="left" vertical="top" wrapText="1"/>
    </xf>
    <xf numFmtId="0" fontId="12" fillId="40" borderId="0" xfId="0" applyFont="1" applyFill="1" applyAlignment="1">
      <alignment horizontal="left" vertical="top" wrapText="1"/>
    </xf>
    <xf numFmtId="0" fontId="12" fillId="40" borderId="11" xfId="0" applyFont="1" applyFill="1" applyBorder="1" applyAlignment="1">
      <alignment horizontal="left" vertical="top" wrapText="1"/>
    </xf>
    <xf numFmtId="0" fontId="12" fillId="31" borderId="25" xfId="0" applyFont="1" applyFill="1" applyBorder="1" applyAlignment="1">
      <alignment horizontal="center" vertical="top" wrapText="1"/>
    </xf>
    <xf numFmtId="0" fontId="12" fillId="31" borderId="27" xfId="0" applyFont="1" applyFill="1" applyBorder="1" applyAlignment="1">
      <alignment horizontal="center" vertical="top" wrapText="1"/>
    </xf>
    <xf numFmtId="0" fontId="12" fillId="31" borderId="15" xfId="0" applyFont="1" applyFill="1" applyBorder="1" applyAlignment="1">
      <alignment horizontal="left" vertical="top" wrapText="1"/>
    </xf>
    <xf numFmtId="0" fontId="12" fillId="31" borderId="28" xfId="0" applyFont="1" applyFill="1" applyBorder="1" applyAlignment="1">
      <alignment horizontal="left" vertical="top" wrapText="1"/>
    </xf>
    <xf numFmtId="0" fontId="12" fillId="31" borderId="0" xfId="0" applyFont="1" applyFill="1" applyAlignment="1">
      <alignment horizontal="left" vertical="top" wrapText="1"/>
    </xf>
    <xf numFmtId="0" fontId="12" fillId="31" borderId="29" xfId="0" applyFont="1" applyFill="1" applyBorder="1" applyAlignment="1">
      <alignment horizontal="left" vertical="top" wrapText="1"/>
    </xf>
    <xf numFmtId="0" fontId="12" fillId="32" borderId="14" xfId="0" applyFont="1" applyFill="1" applyBorder="1" applyAlignment="1">
      <alignment horizontal="left" vertical="top" wrapText="1"/>
    </xf>
    <xf numFmtId="0" fontId="12" fillId="32" borderId="0" xfId="0" applyFont="1" applyFill="1" applyAlignment="1">
      <alignment horizontal="left" vertical="top" wrapText="1"/>
    </xf>
    <xf numFmtId="0" fontId="12" fillId="32" borderId="11" xfId="0" applyFont="1" applyFill="1" applyBorder="1" applyAlignment="1">
      <alignment horizontal="left" vertical="top" wrapText="1"/>
    </xf>
  </cellXfs>
  <cellStyles count="22">
    <cellStyle name="20% - Accent1" xfId="4" builtinId="30"/>
    <cellStyle name="20% - Accent2" xfId="7" builtinId="34"/>
    <cellStyle name="20% - Accent3" xfId="10" builtinId="38"/>
    <cellStyle name="20% - Accent4" xfId="13" builtinId="42"/>
    <cellStyle name="20% - Accent6" xfId="16" builtinId="50"/>
    <cellStyle name="40% - Accent1" xfId="5" builtinId="31"/>
    <cellStyle name="40% - Accent2" xfId="8" builtinId="35"/>
    <cellStyle name="40% - Accent3" xfId="11" builtinId="39"/>
    <cellStyle name="40% - Accent4" xfId="14" builtinId="43"/>
    <cellStyle name="40% - Accent6" xfId="17" builtinId="51"/>
    <cellStyle name="60% - Accent1" xfId="6" builtinId="32"/>
    <cellStyle name="60% - Accent2" xfId="9" builtinId="36"/>
    <cellStyle name="60% - Accent3" xfId="12" builtinId="40"/>
    <cellStyle name="60% - Accent4" xfId="15" builtinId="44"/>
    <cellStyle name="60% - Accent6" xfId="18" builtinId="52"/>
    <cellStyle name="Comma" xfId="20" builtinId="3"/>
    <cellStyle name="Heading 1" xfId="1" builtinId="16"/>
    <cellStyle name="Heading 2" xfId="2" builtinId="17"/>
    <cellStyle name="Heading 3" xfId="3" builtinId="18"/>
    <cellStyle name="Hyperlink" xfId="21" builtinId="8"/>
    <cellStyle name="Normal" xfId="0" builtinId="0"/>
    <cellStyle name="Note" xfId="19" builtinId="10"/>
  </cellStyles>
  <dxfs count="60">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sz val="11"/>
        <color rgb="FF000000"/>
        <name val="Calibri"/>
        <family val="2"/>
        <charset val="1"/>
      </font>
    </dxf>
    <dxf>
      <font>
        <color theme="0"/>
      </font>
      <fill>
        <patternFill>
          <bgColor theme="9"/>
        </patternFill>
      </fill>
    </dxf>
    <dxf>
      <font>
        <color theme="0"/>
      </font>
      <fill>
        <patternFill>
          <bgColor theme="9"/>
        </patternFill>
      </fill>
    </dxf>
    <dxf>
      <font>
        <color theme="0"/>
      </font>
      <fill>
        <patternFill>
          <bgColor theme="9"/>
        </patternFill>
      </fill>
    </dxf>
    <dxf>
      <font>
        <color theme="0"/>
      </font>
      <fill>
        <patternFill>
          <bgColor theme="9"/>
        </patternFill>
      </fill>
    </dxf>
    <dxf>
      <font>
        <color theme="0"/>
      </font>
      <fill>
        <patternFill>
          <bgColor theme="9"/>
        </patternFill>
      </fill>
    </dxf>
    <dxf>
      <font>
        <color theme="0"/>
      </font>
      <fill>
        <patternFill>
          <bgColor theme="9"/>
        </patternFill>
      </fill>
    </dxf>
    <dxf>
      <font>
        <color theme="0"/>
      </font>
      <fill>
        <patternFill>
          <bgColor theme="9"/>
        </patternFill>
      </fill>
    </dxf>
    <dxf>
      <font>
        <color theme="0"/>
      </font>
      <fill>
        <patternFill>
          <bgColor theme="9"/>
        </patternFill>
      </fill>
    </dxf>
    <dxf>
      <font>
        <color theme="0"/>
      </font>
      <fill>
        <patternFill>
          <bgColor theme="7"/>
        </patternFill>
      </fill>
    </dxf>
    <dxf>
      <font>
        <color theme="0"/>
      </font>
      <fill>
        <patternFill>
          <bgColor theme="7"/>
        </patternFill>
      </fill>
    </dxf>
    <dxf>
      <font>
        <color theme="0"/>
      </font>
      <fill>
        <patternFill>
          <bgColor theme="7"/>
        </patternFill>
      </fill>
    </dxf>
    <dxf>
      <font>
        <color theme="0"/>
      </font>
      <fill>
        <patternFill>
          <bgColor theme="7"/>
        </patternFill>
      </fill>
    </dxf>
    <dxf>
      <font>
        <color theme="0"/>
      </font>
      <fill>
        <patternFill>
          <bgColor theme="7"/>
        </patternFill>
      </fill>
    </dxf>
    <dxf>
      <font>
        <color theme="0"/>
      </font>
      <fill>
        <patternFill>
          <bgColor theme="7"/>
        </patternFill>
      </fill>
    </dxf>
    <dxf>
      <font>
        <color theme="0"/>
      </font>
      <fill>
        <patternFill>
          <bgColor theme="7"/>
        </patternFill>
      </fill>
    </dxf>
    <dxf>
      <font>
        <color theme="0"/>
      </font>
      <fill>
        <patternFill>
          <bgColor theme="7"/>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(Utility Name)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v>WLM Maturity (Minimum-based)</c:v>
          </c:tx>
          <c:spPr>
            <a:solidFill>
              <a:schemeClr val="accent5">
                <a:lumMod val="60000"/>
                <a:lumOff val="40000"/>
              </a:schemeClr>
            </a:solidFill>
            <a:ln w="25400">
              <a:noFill/>
            </a:ln>
            <a:effectLst/>
          </c:spPr>
          <c:cat>
            <c:strRef>
              <c:f>'A. WLM Survey Summary'!$A$5:$A$9</c:f>
              <c:strCache>
                <c:ptCount val="5"/>
                <c:pt idx="0">
                  <c:v>System Understanding</c:v>
                </c:pt>
                <c:pt idx="1">
                  <c:v>Water Loss Quantification</c:v>
                </c:pt>
                <c:pt idx="2">
                  <c:v>Water Loss Management Strategy</c:v>
                </c:pt>
                <c:pt idx="3">
                  <c:v>Leak Management</c:v>
                </c:pt>
                <c:pt idx="4">
                  <c:v>Communication and Consumer Engagement</c:v>
                </c:pt>
              </c:strCache>
            </c:strRef>
          </c:cat>
          <c:val>
            <c:numRef>
              <c:f>'A. WLM Survey Summary'!$K$5:$K$9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57F6-4978-B3DE-2EA981FD8043}"/>
            </c:ext>
          </c:extLst>
        </c:ser>
        <c:dLbls>
          <c:showLegendKey val="0"/>
          <c:showVal val="0"/>
          <c:showCatName val="0"/>
          <c:showSerName val="0"/>
          <c:showPercent val="0"/>
          <c:showBubbleSize val="0"/>
        </c:dLbls>
        <c:axId val="1943657872"/>
        <c:axId val="1644119904"/>
      </c:radarChart>
      <c:radarChart>
        <c:radarStyle val="marker"/>
        <c:varyColors val="0"/>
        <c:ser>
          <c:idx val="1"/>
          <c:order val="1"/>
          <c:tx>
            <c:v>Core</c:v>
          </c:tx>
          <c:spPr>
            <a:ln w="28575" cap="rnd">
              <a:solidFill>
                <a:srgbClr val="FF0000"/>
              </a:solidFill>
              <a:round/>
            </a:ln>
            <a:effectLst/>
          </c:spPr>
          <c:marker>
            <c:symbol val="none"/>
          </c:marker>
          <c:val>
            <c:numRef>
              <c:f>'A. WLM Survey Summary'!$M$5:$M$9</c:f>
              <c:numCache>
                <c:formatCode>General</c:formatCode>
                <c:ptCount val="5"/>
                <c:pt idx="0">
                  <c:v>2</c:v>
                </c:pt>
                <c:pt idx="1">
                  <c:v>2</c:v>
                </c:pt>
                <c:pt idx="2">
                  <c:v>2</c:v>
                </c:pt>
                <c:pt idx="3">
                  <c:v>2</c:v>
                </c:pt>
                <c:pt idx="4">
                  <c:v>2</c:v>
                </c:pt>
              </c:numCache>
            </c:numRef>
          </c:val>
          <c:extLst>
            <c:ext xmlns:c16="http://schemas.microsoft.com/office/drawing/2014/chart" uri="{C3380CC4-5D6E-409C-BE32-E72D297353CC}">
              <c16:uniqueId val="{00000001-8291-44D2-A5B3-DE9BC6217A32}"/>
            </c:ext>
          </c:extLst>
        </c:ser>
        <c:dLbls>
          <c:showLegendKey val="0"/>
          <c:showVal val="0"/>
          <c:showCatName val="0"/>
          <c:showSerName val="0"/>
          <c:showPercent val="0"/>
          <c:showBubbleSize val="0"/>
        </c:dLbls>
        <c:axId val="1943657872"/>
        <c:axId val="1644119904"/>
      </c:radarChart>
      <c:catAx>
        <c:axId val="1943657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4119904"/>
        <c:crosses val="autoZero"/>
        <c:auto val="1"/>
        <c:lblAlgn val="ctr"/>
        <c:lblOffset val="100"/>
        <c:noMultiLvlLbl val="0"/>
      </c:catAx>
      <c:valAx>
        <c:axId val="164411990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9436578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(Utility Name)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v>WLM Maturity (Average-based)</c:v>
          </c:tx>
          <c:spPr>
            <a:solidFill>
              <a:schemeClr val="accent5">
                <a:lumMod val="60000"/>
                <a:lumOff val="40000"/>
              </a:schemeClr>
            </a:solidFill>
            <a:ln w="25400">
              <a:noFill/>
            </a:ln>
            <a:effectLst/>
          </c:spPr>
          <c:cat>
            <c:strRef>
              <c:f>'A. WLM Survey Summary'!$A$5:$A$9</c:f>
              <c:strCache>
                <c:ptCount val="5"/>
                <c:pt idx="0">
                  <c:v>System Understanding</c:v>
                </c:pt>
                <c:pt idx="1">
                  <c:v>Water Loss Quantification</c:v>
                </c:pt>
                <c:pt idx="2">
                  <c:v>Water Loss Management Strategy</c:v>
                </c:pt>
                <c:pt idx="3">
                  <c:v>Leak Management</c:v>
                </c:pt>
                <c:pt idx="4">
                  <c:v>Communication and Consumer Engagement</c:v>
                </c:pt>
              </c:strCache>
            </c:strRef>
          </c:cat>
          <c:val>
            <c:numRef>
              <c:f>'A. WLM Survey Summary'!$L$5:$L$9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57F6-4978-B3DE-2EA981FD8043}"/>
            </c:ext>
          </c:extLst>
        </c:ser>
        <c:dLbls>
          <c:showLegendKey val="0"/>
          <c:showVal val="0"/>
          <c:showCatName val="0"/>
          <c:showSerName val="0"/>
          <c:showPercent val="0"/>
          <c:showBubbleSize val="0"/>
        </c:dLbls>
        <c:axId val="1943657872"/>
        <c:axId val="1644119904"/>
      </c:radarChart>
      <c:radarChart>
        <c:radarStyle val="marker"/>
        <c:varyColors val="0"/>
        <c:ser>
          <c:idx val="1"/>
          <c:order val="1"/>
          <c:tx>
            <c:v>Core</c:v>
          </c:tx>
          <c:spPr>
            <a:ln w="28575" cap="rnd">
              <a:solidFill>
                <a:srgbClr val="FF0000"/>
              </a:solidFill>
              <a:round/>
            </a:ln>
            <a:effectLst/>
          </c:spPr>
          <c:marker>
            <c:symbol val="none"/>
          </c:marker>
          <c:val>
            <c:numRef>
              <c:f>'A. WLM Survey Summary'!$M$5:$M$9</c:f>
              <c:numCache>
                <c:formatCode>General</c:formatCode>
                <c:ptCount val="5"/>
                <c:pt idx="0">
                  <c:v>2</c:v>
                </c:pt>
                <c:pt idx="1">
                  <c:v>2</c:v>
                </c:pt>
                <c:pt idx="2">
                  <c:v>2</c:v>
                </c:pt>
                <c:pt idx="3">
                  <c:v>2</c:v>
                </c:pt>
                <c:pt idx="4">
                  <c:v>2</c:v>
                </c:pt>
              </c:numCache>
            </c:numRef>
          </c:val>
          <c:extLst>
            <c:ext xmlns:c16="http://schemas.microsoft.com/office/drawing/2014/chart" uri="{C3380CC4-5D6E-409C-BE32-E72D297353CC}">
              <c16:uniqueId val="{00000001-8291-44D2-A5B3-DE9BC6217A32}"/>
            </c:ext>
          </c:extLst>
        </c:ser>
        <c:dLbls>
          <c:showLegendKey val="0"/>
          <c:showVal val="0"/>
          <c:showCatName val="0"/>
          <c:showSerName val="0"/>
          <c:showPercent val="0"/>
          <c:showBubbleSize val="0"/>
        </c:dLbls>
        <c:axId val="1943657872"/>
        <c:axId val="1644119904"/>
      </c:radarChart>
      <c:catAx>
        <c:axId val="1943657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4119904"/>
        <c:crosses val="autoZero"/>
        <c:auto val="1"/>
        <c:lblAlgn val="ctr"/>
        <c:lblOffset val="100"/>
        <c:noMultiLvlLbl val="0"/>
      </c:catAx>
      <c:valAx>
        <c:axId val="164411990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9436578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0</xdr:row>
      <xdr:rowOff>161924</xdr:rowOff>
    </xdr:from>
    <xdr:to>
      <xdr:col>6</xdr:col>
      <xdr:colOff>1619249</xdr:colOff>
      <xdr:row>7</xdr:row>
      <xdr:rowOff>114300</xdr:rowOff>
    </xdr:to>
    <xdr:pic>
      <xdr:nvPicPr>
        <xdr:cNvPr id="2" name="Picture 1">
          <a:extLst>
            <a:ext uri="{FF2B5EF4-FFF2-40B4-BE49-F238E27FC236}">
              <a16:creationId xmlns:a16="http://schemas.microsoft.com/office/drawing/2014/main" id="{A0319323-DD98-4525-81C8-86B96F6E23F6}"/>
            </a:ext>
          </a:extLst>
        </xdr:cNvPr>
        <xdr:cNvPicPr/>
      </xdr:nvPicPr>
      <xdr:blipFill>
        <a:blip xmlns:r="http://schemas.openxmlformats.org/officeDocument/2006/relationships" r:embed="rId1"/>
        <a:stretch/>
      </xdr:blipFill>
      <xdr:spPr>
        <a:xfrm>
          <a:off x="10401300" y="161924"/>
          <a:ext cx="1352549" cy="1219201"/>
        </a:xfrm>
        <a:prstGeom prst="rect">
          <a:avLst/>
        </a:prstGeom>
        <a:ln w="0">
          <a:noFill/>
        </a:ln>
      </xdr:spPr>
    </xdr:pic>
    <xdr:clientData/>
  </xdr:twoCellAnchor>
  <xdr:twoCellAnchor editAs="oneCell">
    <xdr:from>
      <xdr:col>1</xdr:col>
      <xdr:colOff>285750</xdr:colOff>
      <xdr:row>0</xdr:row>
      <xdr:rowOff>1</xdr:rowOff>
    </xdr:from>
    <xdr:to>
      <xdr:col>2</xdr:col>
      <xdr:colOff>1143000</xdr:colOff>
      <xdr:row>6</xdr:row>
      <xdr:rowOff>145942</xdr:rowOff>
    </xdr:to>
    <xdr:pic>
      <xdr:nvPicPr>
        <xdr:cNvPr id="3" name="Picture 2" descr="Home -">
          <a:extLst>
            <a:ext uri="{FF2B5EF4-FFF2-40B4-BE49-F238E27FC236}">
              <a16:creationId xmlns:a16="http://schemas.microsoft.com/office/drawing/2014/main" id="{54FA8E9E-1C42-BD36-DAF7-DB40D260DA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5350" y="1"/>
          <a:ext cx="1152525" cy="1228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6351</xdr:colOff>
      <xdr:row>2</xdr:row>
      <xdr:rowOff>2</xdr:rowOff>
    </xdr:from>
    <xdr:to>
      <xdr:col>13</xdr:col>
      <xdr:colOff>0</xdr:colOff>
      <xdr:row>6</xdr:row>
      <xdr:rowOff>1</xdr:rowOff>
    </xdr:to>
    <xdr:graphicFrame macro="">
      <xdr:nvGraphicFramePr>
        <xdr:cNvPr id="2" name="Chart 1">
          <a:extLst>
            <a:ext uri="{FF2B5EF4-FFF2-40B4-BE49-F238E27FC236}">
              <a16:creationId xmlns:a16="http://schemas.microsoft.com/office/drawing/2014/main" id="{058B0F92-36D3-4283-9127-71B50D48DB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6351</xdr:colOff>
      <xdr:row>6</xdr:row>
      <xdr:rowOff>2</xdr:rowOff>
    </xdr:from>
    <xdr:to>
      <xdr:col>13</xdr:col>
      <xdr:colOff>0</xdr:colOff>
      <xdr:row>9</xdr:row>
      <xdr:rowOff>123826</xdr:rowOff>
    </xdr:to>
    <xdr:graphicFrame macro="">
      <xdr:nvGraphicFramePr>
        <xdr:cNvPr id="3" name="Chart 2">
          <a:extLst>
            <a:ext uri="{FF2B5EF4-FFF2-40B4-BE49-F238E27FC236}">
              <a16:creationId xmlns:a16="http://schemas.microsoft.com/office/drawing/2014/main" id="{E225F6C5-6019-4704-9EF8-B591348050CD}"/>
            </a:ext>
            <a:ext uri="{147F2762-F138-4A5C-976F-8EAC2B608ADB}">
              <a16:predDERef xmlns:a16="http://schemas.microsoft.com/office/drawing/2014/main" pred="{058B0F92-36D3-4283-9127-71B50D48DB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1</xdr:col>
      <xdr:colOff>897851</xdr:colOff>
      <xdr:row>3</xdr:row>
      <xdr:rowOff>22224</xdr:rowOff>
    </xdr:to>
    <xdr:pic>
      <xdr:nvPicPr>
        <xdr:cNvPr id="2" name="Picture 1">
          <a:extLst>
            <a:ext uri="{FF2B5EF4-FFF2-40B4-BE49-F238E27FC236}">
              <a16:creationId xmlns:a16="http://schemas.microsoft.com/office/drawing/2014/main" id="{189EDB67-74D9-476E-9573-C670B1FC4310}"/>
            </a:ext>
          </a:extLst>
        </xdr:cNvPr>
        <xdr:cNvPicPr/>
      </xdr:nvPicPr>
      <xdr:blipFill>
        <a:blip xmlns:r="http://schemas.openxmlformats.org/officeDocument/2006/relationships" r:embed="rId1"/>
        <a:stretch/>
      </xdr:blipFill>
      <xdr:spPr>
        <a:xfrm>
          <a:off x="247650" y="0"/>
          <a:ext cx="935951" cy="803274"/>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0</xdr:col>
      <xdr:colOff>955001</xdr:colOff>
      <xdr:row>3</xdr:row>
      <xdr:rowOff>107949</xdr:rowOff>
    </xdr:to>
    <xdr:pic>
      <xdr:nvPicPr>
        <xdr:cNvPr id="2" name="Picture 1">
          <a:extLst>
            <a:ext uri="{FF2B5EF4-FFF2-40B4-BE49-F238E27FC236}">
              <a16:creationId xmlns:a16="http://schemas.microsoft.com/office/drawing/2014/main" id="{8AF36AC9-D6B8-45C0-99E4-37A638AC45F8}"/>
            </a:ext>
          </a:extLst>
        </xdr:cNvPr>
        <xdr:cNvPicPr/>
      </xdr:nvPicPr>
      <xdr:blipFill>
        <a:blip xmlns:r="http://schemas.openxmlformats.org/officeDocument/2006/relationships" r:embed="rId1"/>
        <a:stretch/>
      </xdr:blipFill>
      <xdr:spPr>
        <a:xfrm>
          <a:off x="19050" y="85725"/>
          <a:ext cx="935951" cy="803274"/>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erek.atkinson@isleutilities.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7BD8-7ACF-4773-8202-2F5A3FEABE20}">
  <dimension ref="A1:XFC39"/>
  <sheetViews>
    <sheetView tabSelected="1" workbookViewId="0">
      <selection activeCell="F2" sqref="F2"/>
    </sheetView>
  </sheetViews>
  <sheetFormatPr defaultColWidth="0" defaultRowHeight="14.5" customHeight="1" zeroHeight="1" x14ac:dyDescent="0.35"/>
  <cols>
    <col min="1" max="1" width="10.6328125" customWidth="1"/>
    <col min="2" max="2" width="4.1796875" style="103" customWidth="1"/>
    <col min="3" max="3" width="59.7265625" customWidth="1"/>
    <col min="4" max="4" width="11.54296875" customWidth="1"/>
    <col min="5" max="5" width="17.7265625" customWidth="1"/>
    <col min="6" max="6" width="41.1796875" customWidth="1"/>
    <col min="7" max="7" width="27.90625" customWidth="1"/>
    <col min="8" max="8" width="10.6328125" customWidth="1"/>
    <col min="16384" max="16384" width="11.54296875" hidden="1" customWidth="1"/>
  </cols>
  <sheetData>
    <row r="1" spans="1:8" x14ac:dyDescent="0.35">
      <c r="A1" s="204"/>
      <c r="B1" s="197"/>
      <c r="C1" s="194"/>
      <c r="D1" s="194"/>
      <c r="E1" s="193"/>
      <c r="F1" s="200"/>
      <c r="G1" s="200"/>
      <c r="H1" s="204"/>
    </row>
    <row r="2" spans="1:8" x14ac:dyDescent="0.35">
      <c r="A2" s="204"/>
      <c r="B2" s="197"/>
      <c r="C2" s="194"/>
      <c r="D2" s="194"/>
      <c r="E2" s="195" t="s">
        <v>196</v>
      </c>
      <c r="F2" s="202"/>
      <c r="G2" s="200"/>
      <c r="H2" s="204"/>
    </row>
    <row r="3" spans="1:8" x14ac:dyDescent="0.35">
      <c r="A3" s="204"/>
      <c r="B3" s="197"/>
      <c r="C3" s="194"/>
      <c r="D3" s="194"/>
      <c r="E3" s="194"/>
      <c r="F3" s="200"/>
      <c r="G3" s="200"/>
      <c r="H3" s="204"/>
    </row>
    <row r="4" spans="1:8" x14ac:dyDescent="0.35">
      <c r="A4" s="204"/>
      <c r="B4" s="197"/>
      <c r="C4" s="194"/>
      <c r="D4" s="194"/>
      <c r="E4" s="194" t="s">
        <v>197</v>
      </c>
      <c r="F4" s="202"/>
      <c r="G4" s="200"/>
      <c r="H4" s="204"/>
    </row>
    <row r="5" spans="1:8" x14ac:dyDescent="0.35">
      <c r="A5" s="204"/>
      <c r="B5" s="197"/>
      <c r="C5" s="194"/>
      <c r="D5" s="194"/>
      <c r="E5" s="194" t="s">
        <v>198</v>
      </c>
      <c r="F5" s="202"/>
      <c r="G5" s="200"/>
      <c r="H5" s="204"/>
    </row>
    <row r="6" spans="1:8" x14ac:dyDescent="0.35">
      <c r="A6" s="204"/>
      <c r="B6" s="197"/>
      <c r="C6" s="195"/>
      <c r="D6" s="194"/>
      <c r="E6" s="194" t="s">
        <v>199</v>
      </c>
      <c r="F6" s="202"/>
      <c r="G6" s="200"/>
      <c r="H6" s="204"/>
    </row>
    <row r="7" spans="1:8" x14ac:dyDescent="0.35">
      <c r="A7" s="204"/>
      <c r="B7" s="197"/>
      <c r="C7" s="195"/>
      <c r="D7" s="194"/>
      <c r="E7" s="194" t="s">
        <v>200</v>
      </c>
      <c r="F7" s="202"/>
      <c r="G7" s="200"/>
      <c r="H7" s="204"/>
    </row>
    <row r="8" spans="1:8" ht="28" customHeight="1" thickBot="1" x14ac:dyDescent="0.4">
      <c r="A8" s="205"/>
      <c r="B8" s="198"/>
      <c r="C8" s="199" t="s">
        <v>201</v>
      </c>
      <c r="D8" s="196"/>
      <c r="E8" s="203"/>
      <c r="F8" s="201"/>
      <c r="G8" s="201"/>
      <c r="H8" s="205"/>
    </row>
    <row r="9" spans="1:8" ht="15" customHeight="1" x14ac:dyDescent="0.35">
      <c r="A9" s="105"/>
      <c r="B9" s="106"/>
      <c r="C9" s="105"/>
      <c r="D9" s="105"/>
      <c r="E9" s="105"/>
      <c r="F9" s="105"/>
      <c r="G9" s="105"/>
      <c r="H9" s="105"/>
    </row>
    <row r="10" spans="1:8" ht="15.5" x14ac:dyDescent="0.35">
      <c r="A10" s="107" t="s">
        <v>202</v>
      </c>
      <c r="B10" s="108" t="s">
        <v>203</v>
      </c>
      <c r="C10" s="105"/>
      <c r="D10" s="109"/>
      <c r="E10" s="109"/>
      <c r="F10" s="109"/>
      <c r="G10" s="109"/>
      <c r="H10" s="109"/>
    </row>
    <row r="11" spans="1:8" ht="15.5" x14ac:dyDescent="0.35">
      <c r="A11" s="107"/>
      <c r="B11" s="110">
        <v>1.1000000000000001</v>
      </c>
      <c r="C11" s="109" t="s">
        <v>482</v>
      </c>
      <c r="D11" s="109"/>
      <c r="E11" s="109"/>
      <c r="F11" s="109"/>
      <c r="G11" s="109"/>
      <c r="H11" s="109"/>
    </row>
    <row r="12" spans="1:8" ht="15" customHeight="1" x14ac:dyDescent="0.35">
      <c r="A12" s="105"/>
      <c r="B12" s="106"/>
      <c r="C12" s="105"/>
      <c r="D12" s="105"/>
      <c r="E12" s="105"/>
      <c r="F12" s="105"/>
      <c r="G12" s="105"/>
      <c r="H12" s="105"/>
    </row>
    <row r="13" spans="1:8" ht="15.5" x14ac:dyDescent="0.35">
      <c r="A13" s="107" t="s">
        <v>204</v>
      </c>
      <c r="B13" s="108" t="s">
        <v>470</v>
      </c>
      <c r="C13" s="105"/>
      <c r="D13" s="109"/>
      <c r="E13" s="109"/>
      <c r="F13" s="109"/>
      <c r="G13" s="109"/>
      <c r="H13" s="109"/>
    </row>
    <row r="14" spans="1:8" ht="15.5" x14ac:dyDescent="0.35">
      <c r="A14" s="107"/>
      <c r="B14" s="110">
        <v>2.1</v>
      </c>
      <c r="C14" s="109" t="s">
        <v>473</v>
      </c>
      <c r="D14" s="109"/>
      <c r="E14" s="109"/>
      <c r="F14" s="109"/>
      <c r="G14" s="109"/>
      <c r="H14" s="109"/>
    </row>
    <row r="15" spans="1:8" ht="15.5" x14ac:dyDescent="0.35">
      <c r="A15" s="107"/>
      <c r="B15" s="110"/>
      <c r="C15" s="109" t="s">
        <v>475</v>
      </c>
      <c r="D15" s="109"/>
      <c r="E15" s="109"/>
      <c r="F15" s="109"/>
      <c r="G15" s="109"/>
      <c r="H15" s="109"/>
    </row>
    <row r="16" spans="1:8" ht="15.5" x14ac:dyDescent="0.35">
      <c r="A16" s="107"/>
      <c r="B16" s="110"/>
      <c r="C16" s="109" t="s">
        <v>474</v>
      </c>
      <c r="D16" s="109"/>
      <c r="E16" s="109"/>
      <c r="F16" s="109"/>
      <c r="G16" s="109"/>
      <c r="H16" s="109"/>
    </row>
    <row r="17" spans="1:8" ht="15.5" x14ac:dyDescent="0.35">
      <c r="A17" s="107"/>
      <c r="B17" s="110"/>
      <c r="C17" s="109" t="s">
        <v>476</v>
      </c>
      <c r="D17" s="109"/>
      <c r="E17" s="109"/>
      <c r="F17" s="109"/>
      <c r="G17" s="109"/>
      <c r="H17" s="109"/>
    </row>
    <row r="18" spans="1:8" ht="15.5" x14ac:dyDescent="0.35">
      <c r="A18" s="107"/>
      <c r="B18" s="110"/>
      <c r="C18" s="109" t="s">
        <v>477</v>
      </c>
      <c r="D18" s="109"/>
      <c r="E18" s="109"/>
      <c r="F18" s="109"/>
      <c r="G18" s="109"/>
      <c r="H18" s="109"/>
    </row>
    <row r="19" spans="1:8" ht="21" customHeight="1" x14ac:dyDescent="0.35">
      <c r="A19" s="107"/>
      <c r="B19" s="110"/>
      <c r="C19" s="109" t="s">
        <v>480</v>
      </c>
      <c r="D19" s="109"/>
      <c r="E19" s="109"/>
      <c r="F19" s="109"/>
      <c r="G19" s="109"/>
      <c r="H19" s="109"/>
    </row>
    <row r="20" spans="1:8" ht="15.5" x14ac:dyDescent="0.35">
      <c r="A20" s="107"/>
      <c r="B20" s="110">
        <v>2.2000000000000002</v>
      </c>
      <c r="C20" s="109" t="s">
        <v>478</v>
      </c>
      <c r="D20" s="109"/>
      <c r="E20" s="109"/>
      <c r="F20" s="109"/>
      <c r="G20" s="109"/>
      <c r="H20" s="109"/>
    </row>
    <row r="21" spans="1:8" ht="15.5" x14ac:dyDescent="0.35">
      <c r="A21" s="107"/>
      <c r="B21" s="110">
        <v>2.2999999999999998</v>
      </c>
      <c r="C21" s="109" t="s">
        <v>479</v>
      </c>
      <c r="D21" s="109"/>
      <c r="E21" s="109"/>
      <c r="F21" s="109"/>
      <c r="G21" s="109"/>
      <c r="H21" s="109"/>
    </row>
    <row r="22" spans="1:8" ht="15.5" x14ac:dyDescent="0.35">
      <c r="A22" s="107"/>
      <c r="B22" s="110">
        <v>2.4</v>
      </c>
      <c r="C22" s="109" t="s">
        <v>472</v>
      </c>
      <c r="D22" s="109"/>
      <c r="E22" s="109"/>
      <c r="F22" s="109"/>
      <c r="G22" s="109"/>
      <c r="H22" s="109"/>
    </row>
    <row r="23" spans="1:8" ht="15" customHeight="1" x14ac:dyDescent="0.35">
      <c r="A23" s="109"/>
      <c r="B23" s="111"/>
      <c r="C23" s="109"/>
      <c r="D23" s="109"/>
      <c r="E23" s="109"/>
      <c r="F23" s="109"/>
      <c r="G23" s="109"/>
      <c r="H23" s="109"/>
    </row>
    <row r="24" spans="1:8" ht="15.5" x14ac:dyDescent="0.35">
      <c r="A24" s="107" t="s">
        <v>471</v>
      </c>
      <c r="B24" s="108" t="s">
        <v>205</v>
      </c>
      <c r="C24" s="105"/>
      <c r="D24" s="109"/>
      <c r="E24" s="109"/>
      <c r="F24" s="109"/>
      <c r="G24" s="109"/>
      <c r="H24" s="109"/>
    </row>
    <row r="25" spans="1:8" ht="15.5" x14ac:dyDescent="0.35">
      <c r="A25" s="107"/>
      <c r="B25" s="110">
        <v>3.1</v>
      </c>
      <c r="C25" s="105" t="s">
        <v>481</v>
      </c>
      <c r="D25" s="109"/>
      <c r="E25" s="109"/>
      <c r="F25" s="109"/>
      <c r="G25" s="109"/>
      <c r="H25" s="109"/>
    </row>
    <row r="26" spans="1:8" ht="15.5" x14ac:dyDescent="0.35">
      <c r="A26" s="109"/>
      <c r="B26" s="110">
        <v>3.2</v>
      </c>
      <c r="C26" s="109" t="s">
        <v>206</v>
      </c>
      <c r="D26" s="109"/>
      <c r="E26" s="109"/>
      <c r="F26" s="109"/>
      <c r="G26" s="109"/>
      <c r="H26" s="109"/>
    </row>
    <row r="27" spans="1:8" ht="15.5" x14ac:dyDescent="0.35">
      <c r="A27" s="109"/>
      <c r="B27" s="110">
        <v>3.3</v>
      </c>
      <c r="C27" s="109" t="s">
        <v>207</v>
      </c>
      <c r="D27" s="109"/>
      <c r="E27" s="109"/>
      <c r="F27" s="109"/>
      <c r="G27" s="109"/>
      <c r="H27" s="109"/>
    </row>
    <row r="28" spans="1:8" ht="15.5" x14ac:dyDescent="0.35">
      <c r="A28" s="109"/>
      <c r="B28" s="110">
        <v>3.4</v>
      </c>
      <c r="C28" s="109" t="s">
        <v>208</v>
      </c>
      <c r="D28" s="109"/>
      <c r="E28" s="109"/>
      <c r="F28" s="109"/>
      <c r="G28" s="109"/>
      <c r="H28" s="109"/>
    </row>
    <row r="29" spans="1:8" x14ac:dyDescent="0.35">
      <c r="A29" s="109"/>
      <c r="B29" s="111"/>
      <c r="C29" s="105"/>
      <c r="D29" s="109"/>
      <c r="E29" s="109"/>
      <c r="F29" s="109"/>
      <c r="G29" s="109"/>
      <c r="H29" s="109"/>
    </row>
    <row r="30" spans="1:8" ht="15.5" x14ac:dyDescent="0.35">
      <c r="A30" s="107" t="s">
        <v>209</v>
      </c>
      <c r="B30" s="111"/>
      <c r="C30" s="206" t="s">
        <v>210</v>
      </c>
      <c r="D30" s="206"/>
      <c r="E30" s="206"/>
      <c r="F30" s="206"/>
      <c r="G30" s="206"/>
      <c r="H30" s="206"/>
    </row>
    <row r="31" spans="1:8" x14ac:dyDescent="0.35">
      <c r="A31" s="109"/>
      <c r="B31" s="111"/>
      <c r="C31" s="112" t="s">
        <v>211</v>
      </c>
      <c r="D31" s="109"/>
      <c r="E31" s="109"/>
      <c r="F31" s="109"/>
      <c r="G31" s="109"/>
      <c r="H31" s="109"/>
    </row>
    <row r="32" spans="1:8" x14ac:dyDescent="0.35">
      <c r="A32" s="109"/>
      <c r="B32" s="111"/>
      <c r="C32" s="113" t="s">
        <v>212</v>
      </c>
      <c r="D32" s="109"/>
      <c r="E32" s="109"/>
      <c r="F32" s="109"/>
      <c r="G32" s="109"/>
      <c r="H32" s="109"/>
    </row>
    <row r="33" spans="1:8" x14ac:dyDescent="0.35">
      <c r="A33" s="109"/>
      <c r="B33" s="111"/>
      <c r="C33" s="112"/>
      <c r="D33" s="109"/>
      <c r="E33" s="109"/>
      <c r="F33" s="109"/>
      <c r="G33" s="109"/>
      <c r="H33" s="109"/>
    </row>
    <row r="34" spans="1:8" hidden="1" x14ac:dyDescent="0.35">
      <c r="A34" s="109"/>
      <c r="B34" s="111"/>
      <c r="C34" s="113"/>
      <c r="D34" s="109"/>
      <c r="E34" s="109"/>
      <c r="F34" s="109"/>
      <c r="G34" s="109"/>
      <c r="H34" s="109"/>
    </row>
    <row r="35" spans="1:8" ht="3" hidden="1" customHeight="1" x14ac:dyDescent="0.35">
      <c r="A35" s="109"/>
      <c r="B35" s="111"/>
      <c r="C35" s="114"/>
      <c r="D35" s="109"/>
      <c r="E35" s="109"/>
      <c r="F35" s="109"/>
      <c r="G35" s="109"/>
      <c r="H35" s="109"/>
    </row>
    <row r="36" spans="1:8" ht="3" hidden="1" customHeight="1" x14ac:dyDescent="0.35">
      <c r="A36" s="115"/>
      <c r="B36" s="116"/>
      <c r="C36" s="117"/>
      <c r="D36" s="115"/>
      <c r="E36" s="115"/>
      <c r="F36" s="115"/>
      <c r="G36" s="115"/>
      <c r="H36" s="115"/>
    </row>
    <row r="37" spans="1:8" ht="3" hidden="1" customHeight="1" x14ac:dyDescent="0.35">
      <c r="A37" s="115"/>
      <c r="B37" s="116"/>
      <c r="C37" s="117"/>
      <c r="D37" s="115"/>
      <c r="E37" s="115"/>
      <c r="F37" s="115"/>
      <c r="G37" s="115"/>
      <c r="H37" s="115"/>
    </row>
    <row r="38" spans="1:8" ht="3" hidden="1" customHeight="1" x14ac:dyDescent="0.35">
      <c r="A38" s="115"/>
      <c r="B38" s="116"/>
      <c r="C38" s="115"/>
      <c r="D38" s="115"/>
      <c r="E38" s="115"/>
      <c r="F38" s="115"/>
      <c r="G38" s="115"/>
      <c r="H38" s="115"/>
    </row>
    <row r="39" spans="1:8" ht="3" hidden="1" customHeight="1" x14ac:dyDescent="0.35"/>
  </sheetData>
  <mergeCells count="1">
    <mergeCell ref="C30:H30"/>
  </mergeCells>
  <hyperlinks>
    <hyperlink ref="C32" r:id="rId1" xr:uid="{57224FA0-01BC-4924-B52B-4D289DF1860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DF7FE-4AAA-431E-9B5B-0C2218BF7F23}">
  <sheetPr>
    <tabColor theme="3"/>
  </sheetPr>
  <dimension ref="A1:M9"/>
  <sheetViews>
    <sheetView zoomScaleNormal="100" workbookViewId="0"/>
  </sheetViews>
  <sheetFormatPr defaultRowHeight="14.5" x14ac:dyDescent="0.35"/>
  <cols>
    <col min="1" max="1" width="26.1796875" customWidth="1"/>
    <col min="2" max="5" width="34.81640625" customWidth="1"/>
  </cols>
  <sheetData>
    <row r="1" spans="1:13" ht="273" customHeight="1" thickBot="1" x14ac:dyDescent="0.4">
      <c r="A1" s="77" t="s">
        <v>0</v>
      </c>
      <c r="B1" s="209" t="s">
        <v>1</v>
      </c>
      <c r="C1" s="210"/>
      <c r="D1" s="210"/>
      <c r="E1" s="211"/>
      <c r="G1" s="213" t="s">
        <v>2</v>
      </c>
      <c r="H1" s="214"/>
      <c r="I1" s="214"/>
      <c r="J1" s="214"/>
      <c r="K1" s="214"/>
    </row>
    <row r="2" spans="1:13" ht="15" thickTop="1" x14ac:dyDescent="0.35"/>
    <row r="3" spans="1:13" ht="20" thickBot="1" x14ac:dyDescent="0.4">
      <c r="A3" s="1"/>
      <c r="B3" s="207" t="s">
        <v>3</v>
      </c>
      <c r="C3" s="207"/>
      <c r="D3" s="207"/>
      <c r="E3" s="208"/>
      <c r="G3" s="212" t="s">
        <v>4</v>
      </c>
      <c r="H3" s="212"/>
      <c r="I3" s="212"/>
      <c r="J3" s="212"/>
      <c r="K3" s="212"/>
    </row>
    <row r="4" spans="1:13" ht="18" thickTop="1" thickBot="1" x14ac:dyDescent="0.45">
      <c r="A4" s="2" t="s">
        <v>5</v>
      </c>
      <c r="B4" s="3" t="s">
        <v>6</v>
      </c>
      <c r="C4" s="3" t="s">
        <v>7</v>
      </c>
      <c r="D4" s="3" t="s">
        <v>8</v>
      </c>
      <c r="E4" s="4" t="s">
        <v>9</v>
      </c>
      <c r="G4" t="s">
        <v>6</v>
      </c>
      <c r="H4" t="s">
        <v>7</v>
      </c>
      <c r="I4" t="s">
        <v>8</v>
      </c>
      <c r="J4" t="s">
        <v>9</v>
      </c>
      <c r="K4" t="s">
        <v>10</v>
      </c>
      <c r="L4" t="s">
        <v>11</v>
      </c>
      <c r="M4" t="s">
        <v>7</v>
      </c>
    </row>
    <row r="5" spans="1:13" ht="116.5" thickTop="1" x14ac:dyDescent="0.35">
      <c r="A5" s="5" t="s">
        <v>12</v>
      </c>
      <c r="B5" s="6" t="str">
        <f>'A1. System Understanding'!B4</f>
        <v>The water utility has a limited understanding of their network. There are few monitoring instruments. Data collection is inefficient and not well managed.</v>
      </c>
      <c r="C5" s="7" t="str">
        <f>'A1. System Understanding'!C4</f>
        <v>The water utility has basic instrumentation and data collection systems in place that affords a decent understanding of their network. Data collection concerning key assets is efficient for the overall network, however this may not extend to smaller sections of the network.</v>
      </c>
      <c r="D5" s="8" t="str">
        <f>'A1. System Understanding'!D4</f>
        <v>The water utility has set up instrumentation to allow for more detailed information to be gathered for subdivisions in the network. A good understanding of the network is attained and network information and conditions are regularly updated.</v>
      </c>
      <c r="E5" s="9" t="str">
        <f>'A1. System Understanding'!E4</f>
        <v>All water systems, sensors and data are integrated into a central management system and work in tandem to update network information and track performance. Data collection is efficient and confidence in data accuracy is ensured.</v>
      </c>
      <c r="G5">
        <f>SUM('A1. System Understanding'!I6:I14)</f>
        <v>0</v>
      </c>
      <c r="H5">
        <f>SUM('A1. System Understanding'!J6:J14)</f>
        <v>0</v>
      </c>
      <c r="I5">
        <f>SUM('A1. System Understanding'!K6:K14)</f>
        <v>0</v>
      </c>
      <c r="J5">
        <f>SUM('A1. System Understanding'!L6:L14)</f>
        <v>0</v>
      </c>
      <c r="K5">
        <f>IF(I5=1,SUM(G5:J5),IF(H5=1,SUM(G5:I5),IF(G5=1,SUM(G5:H5),G5)))</f>
        <v>0</v>
      </c>
      <c r="L5">
        <f>AVERAGE('A1. System Understanding'!M6:M14)</f>
        <v>0</v>
      </c>
      <c r="M5">
        <v>2</v>
      </c>
    </row>
    <row r="6" spans="1:13" ht="159.5" x14ac:dyDescent="0.35">
      <c r="A6" s="10" t="s">
        <v>13</v>
      </c>
      <c r="B6" s="11" t="str">
        <f>'A2. Water Loss Quantification'!B4</f>
        <v>Losses in the water network are not quantified. Alternatively, existing quantification procedures are non-standard, prone to error, irregularly conducted, and/or limited in accuracy. There is low confidence in calculated results.</v>
      </c>
      <c r="C6" s="12" t="str">
        <f>'A2. Water Loss Quantification'!C4</f>
        <v>Losses are investigated annually. Losses are quantified for the overall water network and key distribution systems, using standard procedures and assumptions for initial loss estimates. Quantification procedures may not be streamlined. Calculated results have a moderate margin of error and have limited impact on decision-making.</v>
      </c>
      <c r="D6" s="13" t="str">
        <f>'A2. Water Loss Quantification'!D4</f>
        <v>Losses are investigated quarterly. Losses are quantified for further subdivisions in the water network. Data used in calculations are interrogated and fine-tuned to produce results with a small margin of error. Quantification procedures may not be well integrated into practice.</v>
      </c>
      <c r="E6" s="14" t="str">
        <f>'A2. Water Loss Quantification'!E4</f>
        <v>Losses are investigated monthly or more frequently. Procedures for water loss quantification are well integrated into practice and used for decision-making. Baseline usage quantities are established and used for monitoring. Assumptions in quantification procedures are interrogated and adjusted where appropriate. Confidence in calculations and data is ensured.</v>
      </c>
      <c r="G6">
        <f>SUM('A2. Water Loss Quantification'!I6:I11)</f>
        <v>0</v>
      </c>
      <c r="H6">
        <f>SUM('A2. Water Loss Quantification'!J6:J11)</f>
        <v>0</v>
      </c>
      <c r="I6">
        <f>SUM('A2. Water Loss Quantification'!K6:K11)</f>
        <v>0</v>
      </c>
      <c r="J6">
        <f>SUM('A2. Water Loss Quantification'!L6:L11)</f>
        <v>0</v>
      </c>
      <c r="K6">
        <f>IF(I6=1,SUM(G6:J6),IF(H6=1,SUM(G6:I6),IF(G6=1,SUM(G6:H6),G6)))</f>
        <v>0</v>
      </c>
      <c r="L6">
        <f>AVERAGE('A2. Water Loss Quantification'!M6:M11)</f>
        <v>0</v>
      </c>
      <c r="M6">
        <v>2</v>
      </c>
    </row>
    <row r="7" spans="1:13" ht="72.5" x14ac:dyDescent="0.35">
      <c r="A7" s="15" t="s">
        <v>14</v>
      </c>
      <c r="B7" s="16" t="str">
        <f>'A3. Water Loss Mgmt Strategy'!B4</f>
        <v>The water utility recognises the need for WLM but does not have the resources to take action.</v>
      </c>
      <c r="C7" s="17" t="str">
        <f>'A3. Water Loss Mgmt Strategy'!C4</f>
        <v>The water utility has an interest in managing water loss and investing in WLM strategies but may have limited people and/or resources dedicated to these works.</v>
      </c>
      <c r="D7" s="18" t="str">
        <f>'A3. Water Loss Mgmt Strategy'!D4</f>
        <v>A commitment to WLM has been established for high-level management.</v>
      </c>
      <c r="E7" s="19" t="str">
        <f>'A3. Water Loss Mgmt Strategy'!E4</f>
        <v>The water utility has a commitment to managing water loss that is well integrated into organisation culture.</v>
      </c>
      <c r="G7">
        <f>SUM('A3. Water Loss Mgmt Strategy'!I6:I12)</f>
        <v>0</v>
      </c>
      <c r="H7">
        <f>SUM('A3. Water Loss Mgmt Strategy'!J6:J12)</f>
        <v>0</v>
      </c>
      <c r="I7">
        <f>SUM('A3. Water Loss Mgmt Strategy'!K6:K12)</f>
        <v>0</v>
      </c>
      <c r="J7">
        <f>SUM('A3. Water Loss Mgmt Strategy'!L6:L12)</f>
        <v>0</v>
      </c>
      <c r="K7">
        <f>IF(I7=1,SUM(G7:J7),IF(H7=1,SUM(G7:I7),IF(G7=1,SUM(G7:H7),G7)))</f>
        <v>0</v>
      </c>
      <c r="L7">
        <f>AVERAGE('A3. Water Loss Mgmt Strategy'!M6:M12)</f>
        <v>0</v>
      </c>
      <c r="M7">
        <v>2</v>
      </c>
    </row>
    <row r="8" spans="1:13" ht="116" x14ac:dyDescent="0.35">
      <c r="A8" s="20" t="s">
        <v>15</v>
      </c>
      <c r="B8" s="21" t="str">
        <f>'A4. Leak Management'!B4</f>
        <v>Very few leak management strategies have been implemented or explored. Existing leak management measures may be ineffective.</v>
      </c>
      <c r="C8" s="22" t="str">
        <f>'A4. Leak Management'!C4</f>
        <v>Basic leak detection and repair strategies are implemented for leaks and breaks causing significant disruptions in the network. Further leak management strategies are explored and implemented for areas experiencing high leakage levels.</v>
      </c>
      <c r="D8" s="23" t="str">
        <f>'A4. Leak Management'!D4</f>
        <v>Efforts are made to actively discover leaks before they cause disruptions in the network. Preventative measures are explored for leak management. Documentation procedures for repairs are simple.</v>
      </c>
      <c r="E8" s="24" t="str">
        <f>'A4. Leak Management'!E4</f>
        <v>Leak prevention strategies are fully implemented and integrated into daily monitoring. Reactive leak management work is minimised. Documentation procedures for repairs are simple and effective, and these records are well-maintained and used to inform decisions.</v>
      </c>
      <c r="G8">
        <f>SUM('A4. Leak Management'!I6:I11)</f>
        <v>0</v>
      </c>
      <c r="H8">
        <f>SUM('A4. Leak Management'!J6:J11)</f>
        <v>0</v>
      </c>
      <c r="I8">
        <f>SUM('A4. Leak Management'!K6:K11)</f>
        <v>0</v>
      </c>
      <c r="J8">
        <f>SUM('A4. Leak Management'!L6:L11)</f>
        <v>0</v>
      </c>
      <c r="K8">
        <f>IF(I8=1,SUM(G8:J8),IF(H8=1,SUM(G8:I8),IF(G8=1,SUM(G8:H8),G8)))</f>
        <v>0</v>
      </c>
      <c r="L8">
        <f>AVERAGE('A4. Leak Management'!M6:M11)</f>
        <v>0</v>
      </c>
      <c r="M8">
        <v>2</v>
      </c>
    </row>
    <row r="9" spans="1:13" ht="130.5" x14ac:dyDescent="0.35">
      <c r="A9" s="25" t="s">
        <v>16</v>
      </c>
      <c r="B9" s="26" t="str">
        <f>'A5. Comms Consumer Engagement'!B4</f>
        <v>Consumers have minimal awareness of the value of water. Information is not made available to the public, or is difficult to interpret and understand.</v>
      </c>
      <c r="C9" s="27" t="str">
        <f>'A5. Comms Consumer Engagement'!C4</f>
        <v>Consumers have a basic understanding of the value of water and the importance of reducing losses. Key events impacting consumers' use of water are clearly communicated to those affected. Information is made accessible for consumers interested in the water utility's performance.</v>
      </c>
      <c r="D9" s="28" t="str">
        <f>'A5. Comms Consumer Engagement'!D4</f>
        <v>The water utility is transparent about WLM efforts and actively promotes programs and initiatives to increase consumer awareness and engagement on reducing water loss, with particular focus on high water users. Consumers are supplied with information and resources about these on multiple platforms.</v>
      </c>
      <c r="E9" s="29" t="str">
        <f>'A5. Comms Consumer Engagement'!E4</f>
        <v>The water utility maintains clear communication with consumers and fully utilises existing technologies in these endeavours. Consumers are empowered to prevent losses and are actively engaged in and contribute to reducing water losses.</v>
      </c>
      <c r="G9">
        <f>SUM('A5. Comms Consumer Engagement'!I6:I9)</f>
        <v>0</v>
      </c>
      <c r="H9">
        <f>SUM('A5. Comms Consumer Engagement'!J6:J9)</f>
        <v>0</v>
      </c>
      <c r="I9">
        <f>SUM('A5. Comms Consumer Engagement'!K6:K9)</f>
        <v>0</v>
      </c>
      <c r="J9">
        <f>SUM('A5. Comms Consumer Engagement'!L6:L9)</f>
        <v>0</v>
      </c>
      <c r="K9">
        <f>IF(I9=1,SUM(G9:J9),IF(H9=1,SUM(G9:I9),IF(G9=1,SUM(G9:H9),G9)))</f>
        <v>0</v>
      </c>
      <c r="L9">
        <f>AVERAGE('A5. Comms Consumer Engagement'!M6:M9)</f>
        <v>0</v>
      </c>
      <c r="M9">
        <v>2</v>
      </c>
    </row>
  </sheetData>
  <mergeCells count="4">
    <mergeCell ref="B3:E3"/>
    <mergeCell ref="B1:E1"/>
    <mergeCell ref="G3:K3"/>
    <mergeCell ref="G1:K1"/>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4F0A-E18D-4D9C-96BC-72D58CE5079E}">
  <sheetPr>
    <tabColor theme="3"/>
  </sheetPr>
  <dimension ref="A1:M17"/>
  <sheetViews>
    <sheetView zoomScaleNormal="100" workbookViewId="0">
      <selection activeCell="F6" sqref="F6"/>
    </sheetView>
  </sheetViews>
  <sheetFormatPr defaultRowHeight="14.5" x14ac:dyDescent="0.35"/>
  <cols>
    <col min="1" max="1" width="17.453125" customWidth="1"/>
    <col min="2" max="5" width="34.81640625" customWidth="1"/>
    <col min="6" max="6" width="27.453125" customWidth="1"/>
    <col min="7" max="7" width="26.1796875" customWidth="1"/>
    <col min="9" max="12" width="9.1796875" hidden="1" customWidth="1"/>
    <col min="13" max="13" width="0" hidden="1" customWidth="1"/>
  </cols>
  <sheetData>
    <row r="1" spans="1:13" ht="19.5" customHeight="1" x14ac:dyDescent="0.35">
      <c r="A1" s="217" t="s">
        <v>17</v>
      </c>
      <c r="B1" s="217"/>
      <c r="C1" s="217"/>
      <c r="D1" s="217"/>
      <c r="E1" s="217"/>
    </row>
    <row r="2" spans="1:13" ht="19.5" customHeight="1" x14ac:dyDescent="0.35">
      <c r="A2" s="216" t="s">
        <v>3</v>
      </c>
      <c r="B2" s="216"/>
      <c r="C2" s="216"/>
      <c r="D2" s="216"/>
      <c r="E2" s="216"/>
    </row>
    <row r="3" spans="1:13" ht="34" customHeight="1" x14ac:dyDescent="0.35">
      <c r="B3" s="46" t="s">
        <v>6</v>
      </c>
      <c r="C3" s="47" t="s">
        <v>7</v>
      </c>
      <c r="D3" s="48" t="s">
        <v>8</v>
      </c>
      <c r="E3" s="49" t="s">
        <v>9</v>
      </c>
    </row>
    <row r="4" spans="1:13" ht="116" x14ac:dyDescent="0.35">
      <c r="A4" s="76" t="s">
        <v>18</v>
      </c>
      <c r="B4" s="30" t="s">
        <v>19</v>
      </c>
      <c r="C4" s="32" t="s">
        <v>20</v>
      </c>
      <c r="D4" s="33" t="s">
        <v>21</v>
      </c>
      <c r="E4" s="37" t="s">
        <v>22</v>
      </c>
      <c r="I4" s="212" t="s">
        <v>23</v>
      </c>
      <c r="J4" s="212"/>
      <c r="K4" s="212"/>
      <c r="L4" s="212"/>
      <c r="M4" t="s">
        <v>24</v>
      </c>
    </row>
    <row r="5" spans="1:13" ht="17.5" thickBot="1" x14ac:dyDescent="0.4">
      <c r="A5" s="215" t="s">
        <v>25</v>
      </c>
      <c r="B5" s="215"/>
      <c r="C5" s="215"/>
      <c r="D5" s="215"/>
      <c r="E5" s="215"/>
      <c r="F5" s="82" t="s">
        <v>26</v>
      </c>
      <c r="G5" s="80" t="s">
        <v>27</v>
      </c>
      <c r="I5" t="s">
        <v>6</v>
      </c>
      <c r="J5" t="s">
        <v>7</v>
      </c>
      <c r="K5" t="s">
        <v>8</v>
      </c>
      <c r="L5" t="s">
        <v>9</v>
      </c>
      <c r="M5" t="s">
        <v>4</v>
      </c>
    </row>
    <row r="6" spans="1:13" ht="73" thickBot="1" x14ac:dyDescent="0.4">
      <c r="A6" s="218" t="s">
        <v>28</v>
      </c>
      <c r="B6" s="220" t="s">
        <v>29</v>
      </c>
      <c r="C6" s="31" t="s">
        <v>30</v>
      </c>
      <c r="D6" s="222" t="s">
        <v>31</v>
      </c>
      <c r="E6" s="224" t="s">
        <v>32</v>
      </c>
      <c r="F6" s="79"/>
      <c r="G6" s="81"/>
      <c r="I6">
        <f>IF(OR($F6="Progressing",$F6="Core",$F6="Advanced",$F6="Best Practice"),1/9,0)</f>
        <v>0</v>
      </c>
      <c r="J6">
        <f t="shared" ref="J6:J14" si="0">IF(OR($F6="Core",$F6="Advanced",$F6="Best Practice"),1/9,0)</f>
        <v>0</v>
      </c>
      <c r="K6">
        <f>IF(OR($F6="Advanced",$F6="Best Practice"),1/9,0)</f>
        <v>0</v>
      </c>
      <c r="L6">
        <f>IF($F6="Best Practice",1/9,0)</f>
        <v>0</v>
      </c>
      <c r="M6">
        <f>IF(F6="Progressing",1,IF(F6="Core",2,IF(F6="Advanced",3,IF(F6="Best Practice",4,0))))</f>
        <v>0</v>
      </c>
    </row>
    <row r="7" spans="1:13" ht="58.5" thickBot="1" x14ac:dyDescent="0.4">
      <c r="A7" s="219"/>
      <c r="B7" s="221"/>
      <c r="C7" s="31" t="s">
        <v>33</v>
      </c>
      <c r="D7" s="223"/>
      <c r="E7" s="225"/>
      <c r="F7" s="79"/>
      <c r="G7" s="81"/>
      <c r="I7">
        <f t="shared" ref="I7:I14" si="1">IF(OR($F7="Progressing",$F7="Core",$F7="Advanced",$F7="Best Practice"),1/9,0)</f>
        <v>0</v>
      </c>
      <c r="J7">
        <f t="shared" si="0"/>
        <v>0</v>
      </c>
      <c r="K7">
        <f t="shared" ref="K7:K14" si="2">IF(OR($F7="Advanced",$F7="Best Practice"),1/9,0)</f>
        <v>0</v>
      </c>
      <c r="L7">
        <f t="shared" ref="L7:L14" si="3">IF($F7="Best Practice",1/9,0)</f>
        <v>0</v>
      </c>
      <c r="M7">
        <f t="shared" ref="M7:M14" si="4">IF(F7="Progressing",1,IF(F7="Core",2,IF(F7="Advanced",3,IF(F7="Best Practice",4,0))))</f>
        <v>0</v>
      </c>
    </row>
    <row r="8" spans="1:13" ht="87.5" thickBot="1" x14ac:dyDescent="0.4">
      <c r="A8" s="75" t="s">
        <v>34</v>
      </c>
      <c r="B8" s="30" t="s">
        <v>35</v>
      </c>
      <c r="C8" s="32" t="s">
        <v>36</v>
      </c>
      <c r="D8" s="33" t="s">
        <v>37</v>
      </c>
      <c r="E8" s="37" t="s">
        <v>38</v>
      </c>
      <c r="F8" s="79"/>
      <c r="G8" s="81"/>
      <c r="I8">
        <f t="shared" si="1"/>
        <v>0</v>
      </c>
      <c r="J8">
        <f t="shared" si="0"/>
        <v>0</v>
      </c>
      <c r="K8">
        <f t="shared" si="2"/>
        <v>0</v>
      </c>
      <c r="L8">
        <f t="shared" si="3"/>
        <v>0</v>
      </c>
      <c r="M8">
        <f t="shared" si="4"/>
        <v>0</v>
      </c>
    </row>
    <row r="9" spans="1:13" ht="44" thickBot="1" x14ac:dyDescent="0.4">
      <c r="A9" s="75" t="s">
        <v>39</v>
      </c>
      <c r="B9" s="30" t="s">
        <v>40</v>
      </c>
      <c r="C9" s="32" t="s">
        <v>41</v>
      </c>
      <c r="D9" s="33" t="s">
        <v>42</v>
      </c>
      <c r="E9" s="37" t="s">
        <v>43</v>
      </c>
      <c r="F9" s="79"/>
      <c r="G9" s="81"/>
      <c r="I9">
        <f t="shared" si="1"/>
        <v>0</v>
      </c>
      <c r="J9">
        <f t="shared" si="0"/>
        <v>0</v>
      </c>
      <c r="K9">
        <f t="shared" si="2"/>
        <v>0</v>
      </c>
      <c r="L9">
        <f t="shared" si="3"/>
        <v>0</v>
      </c>
      <c r="M9">
        <f t="shared" si="4"/>
        <v>0</v>
      </c>
    </row>
    <row r="10" spans="1:13" ht="75.75" customHeight="1" thickBot="1" x14ac:dyDescent="0.4">
      <c r="A10" s="218" t="s">
        <v>44</v>
      </c>
      <c r="B10" s="220" t="s">
        <v>45</v>
      </c>
      <c r="C10" s="226" t="s">
        <v>46</v>
      </c>
      <c r="D10" s="33" t="s">
        <v>47</v>
      </c>
      <c r="E10" s="228" t="s">
        <v>48</v>
      </c>
      <c r="F10" s="79"/>
      <c r="G10" s="81"/>
      <c r="I10">
        <f t="shared" si="1"/>
        <v>0</v>
      </c>
      <c r="J10">
        <f t="shared" si="0"/>
        <v>0</v>
      </c>
      <c r="K10">
        <f t="shared" si="2"/>
        <v>0</v>
      </c>
      <c r="L10">
        <f t="shared" si="3"/>
        <v>0</v>
      </c>
      <c r="M10">
        <f t="shared" si="4"/>
        <v>0</v>
      </c>
    </row>
    <row r="11" spans="1:13" ht="58.5" thickBot="1" x14ac:dyDescent="0.4">
      <c r="A11" s="219"/>
      <c r="B11" s="221"/>
      <c r="C11" s="227"/>
      <c r="D11" s="33" t="s">
        <v>49</v>
      </c>
      <c r="E11" s="229"/>
      <c r="F11" s="79"/>
      <c r="G11" s="81"/>
      <c r="I11">
        <f t="shared" si="1"/>
        <v>0</v>
      </c>
      <c r="J11">
        <f t="shared" si="0"/>
        <v>0</v>
      </c>
      <c r="K11">
        <f t="shared" si="2"/>
        <v>0</v>
      </c>
      <c r="L11">
        <f t="shared" si="3"/>
        <v>0</v>
      </c>
      <c r="M11">
        <f t="shared" si="4"/>
        <v>0</v>
      </c>
    </row>
    <row r="12" spans="1:13" ht="44" thickBot="1" x14ac:dyDescent="0.4">
      <c r="A12" s="75" t="s">
        <v>50</v>
      </c>
      <c r="B12" s="30" t="s">
        <v>51</v>
      </c>
      <c r="C12" s="32" t="s">
        <v>52</v>
      </c>
      <c r="D12" s="34" t="s">
        <v>53</v>
      </c>
      <c r="E12" s="37" t="s">
        <v>54</v>
      </c>
      <c r="F12" s="79"/>
      <c r="G12" s="81"/>
      <c r="I12">
        <f t="shared" si="1"/>
        <v>0</v>
      </c>
      <c r="J12">
        <f t="shared" si="0"/>
        <v>0</v>
      </c>
      <c r="K12">
        <f t="shared" si="2"/>
        <v>0</v>
      </c>
      <c r="L12">
        <f t="shared" si="3"/>
        <v>0</v>
      </c>
      <c r="M12">
        <f t="shared" si="4"/>
        <v>0</v>
      </c>
    </row>
    <row r="13" spans="1:13" ht="73" thickBot="1" x14ac:dyDescent="0.4">
      <c r="A13" s="75" t="s">
        <v>55</v>
      </c>
      <c r="B13" s="30" t="s">
        <v>56</v>
      </c>
      <c r="C13" s="32" t="s">
        <v>57</v>
      </c>
      <c r="D13" s="33" t="s">
        <v>58</v>
      </c>
      <c r="E13" s="37" t="s">
        <v>59</v>
      </c>
      <c r="F13" s="79"/>
      <c r="G13" s="81"/>
      <c r="I13">
        <f t="shared" si="1"/>
        <v>0</v>
      </c>
      <c r="J13">
        <f t="shared" si="0"/>
        <v>0</v>
      </c>
      <c r="K13">
        <f t="shared" si="2"/>
        <v>0</v>
      </c>
      <c r="L13">
        <f t="shared" si="3"/>
        <v>0</v>
      </c>
      <c r="M13">
        <f t="shared" si="4"/>
        <v>0</v>
      </c>
    </row>
    <row r="14" spans="1:13" ht="44" thickBot="1" x14ac:dyDescent="0.4">
      <c r="A14" s="75" t="s">
        <v>60</v>
      </c>
      <c r="B14" s="30" t="s">
        <v>61</v>
      </c>
      <c r="C14" s="32" t="s">
        <v>62</v>
      </c>
      <c r="D14" s="33" t="s">
        <v>63</v>
      </c>
      <c r="E14" s="37" t="s">
        <v>64</v>
      </c>
      <c r="F14" s="79"/>
      <c r="G14" s="81"/>
      <c r="I14">
        <f t="shared" si="1"/>
        <v>0</v>
      </c>
      <c r="J14">
        <f t="shared" si="0"/>
        <v>0</v>
      </c>
      <c r="K14">
        <f t="shared" si="2"/>
        <v>0</v>
      </c>
      <c r="L14">
        <f t="shared" si="3"/>
        <v>0</v>
      </c>
      <c r="M14">
        <f t="shared" si="4"/>
        <v>0</v>
      </c>
    </row>
    <row r="15" spans="1:13" ht="17" x14ac:dyDescent="0.35">
      <c r="A15" s="215" t="s">
        <v>65</v>
      </c>
      <c r="B15" s="215"/>
      <c r="C15" s="215"/>
      <c r="D15" s="215"/>
      <c r="E15" s="215"/>
    </row>
    <row r="16" spans="1:13" x14ac:dyDescent="0.35">
      <c r="A16" s="75"/>
      <c r="B16" s="83" t="s">
        <v>66</v>
      </c>
      <c r="C16" s="84" t="s">
        <v>67</v>
      </c>
      <c r="D16" s="85" t="s">
        <v>68</v>
      </c>
      <c r="E16" s="86" t="s">
        <v>69</v>
      </c>
    </row>
    <row r="17" spans="1:5" ht="391.5" x14ac:dyDescent="0.35">
      <c r="A17" s="75"/>
      <c r="B17" s="83" t="s">
        <v>70</v>
      </c>
      <c r="C17" s="84" t="s">
        <v>71</v>
      </c>
      <c r="D17" s="85" t="s">
        <v>72</v>
      </c>
      <c r="E17" s="86" t="s">
        <v>73</v>
      </c>
    </row>
  </sheetData>
  <mergeCells count="13">
    <mergeCell ref="I4:L4"/>
    <mergeCell ref="A5:E5"/>
    <mergeCell ref="A2:E2"/>
    <mergeCell ref="A15:E15"/>
    <mergeCell ref="A1:E1"/>
    <mergeCell ref="A6:A7"/>
    <mergeCell ref="B6:B7"/>
    <mergeCell ref="D6:D7"/>
    <mergeCell ref="E6:E7"/>
    <mergeCell ref="A10:A11"/>
    <mergeCell ref="B10:B11"/>
    <mergeCell ref="C10:C11"/>
    <mergeCell ref="E10:E11"/>
  </mergeCells>
  <conditionalFormatting sqref="B6:B10 B12:B14">
    <cfRule type="expression" dxfId="59" priority="12">
      <formula>OR($F6="Progressing",$F6="Core",$F6="Advanced",$F6="Best Practice")</formula>
    </cfRule>
  </conditionalFormatting>
  <conditionalFormatting sqref="C6:C10 C12:C14">
    <cfRule type="expression" dxfId="58" priority="10">
      <formula>OR($F6="Core",$F6="Advanced",$F6="Best Practice")</formula>
    </cfRule>
  </conditionalFormatting>
  <conditionalFormatting sqref="D8:D14">
    <cfRule type="expression" dxfId="57" priority="9">
      <formula>OR($F8="Advanced",$F8="Best Practice")</formula>
    </cfRule>
  </conditionalFormatting>
  <conditionalFormatting sqref="E8:E9 E12:E14">
    <cfRule type="expression" dxfId="56" priority="8">
      <formula>$F8="Best Practice"</formula>
    </cfRule>
  </conditionalFormatting>
  <conditionalFormatting sqref="E9">
    <cfRule type="expression" dxfId="55" priority="6">
      <formula>OR($F9="Advanced",$F9="Best Practice")</formula>
    </cfRule>
  </conditionalFormatting>
  <conditionalFormatting sqref="D6:D7">
    <cfRule type="expression" dxfId="54" priority="2">
      <formula>AND($F6="Best Practice",OR($F7="Advanced",$F7="Best Practice"))</formula>
    </cfRule>
    <cfRule type="expression" dxfId="53" priority="4">
      <formula>AND($F6="Advanced",OR($F7="Advanced",$F7="Best Practice"))</formula>
    </cfRule>
  </conditionalFormatting>
  <conditionalFormatting sqref="E6:E7">
    <cfRule type="expression" dxfId="52" priority="3">
      <formula>AND($F6="Best Practice",$F7="Best Practice")</formula>
    </cfRule>
  </conditionalFormatting>
  <conditionalFormatting sqref="E10:E11">
    <cfRule type="expression" dxfId="51" priority="1">
      <formula>AND($F10="Best Practice",$F11="Best Practice")</formula>
    </cfRule>
  </conditionalFormatting>
  <dataValidations count="1">
    <dataValidation type="list" allowBlank="1" showInputMessage="1" showErrorMessage="1" sqref="F6:F14" xr:uid="{92E137AC-A17B-446B-B698-A025F86E6656}">
      <formula1>$B$3:$E$3</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2DAC2-3801-41D1-A835-4D9298F07F8B}">
  <sheetPr>
    <tabColor theme="3"/>
  </sheetPr>
  <dimension ref="A1:M14"/>
  <sheetViews>
    <sheetView zoomScaleNormal="100" workbookViewId="0">
      <selection activeCell="F6" sqref="F6"/>
    </sheetView>
  </sheetViews>
  <sheetFormatPr defaultRowHeight="14.5" x14ac:dyDescent="0.35"/>
  <cols>
    <col min="1" max="1" width="17.453125" customWidth="1"/>
    <col min="2" max="5" width="34.81640625" customWidth="1"/>
    <col min="6" max="6" width="27.453125" customWidth="1"/>
    <col min="7" max="7" width="26.1796875" customWidth="1"/>
    <col min="9" max="12" width="9.1796875" hidden="1" customWidth="1"/>
    <col min="13" max="13" width="0" hidden="1" customWidth="1"/>
  </cols>
  <sheetData>
    <row r="1" spans="1:13" ht="19.5" customHeight="1" x14ac:dyDescent="0.35">
      <c r="A1" s="230" t="s">
        <v>74</v>
      </c>
      <c r="B1" s="230"/>
      <c r="C1" s="230"/>
      <c r="D1" s="230"/>
      <c r="E1" s="230"/>
    </row>
    <row r="2" spans="1:13" ht="17" x14ac:dyDescent="0.35">
      <c r="A2" s="216" t="s">
        <v>3</v>
      </c>
      <c r="B2" s="216"/>
      <c r="C2" s="216"/>
      <c r="D2" s="216"/>
      <c r="E2" s="216"/>
    </row>
    <row r="3" spans="1:13" ht="17" x14ac:dyDescent="0.35">
      <c r="A3" s="35"/>
      <c r="B3" s="38" t="s">
        <v>6</v>
      </c>
      <c r="C3" s="39" t="s">
        <v>7</v>
      </c>
      <c r="D3" s="40" t="s">
        <v>8</v>
      </c>
      <c r="E3" s="41" t="s">
        <v>9</v>
      </c>
    </row>
    <row r="4" spans="1:13" ht="159.5" x14ac:dyDescent="0.35">
      <c r="A4" s="76" t="s">
        <v>18</v>
      </c>
      <c r="B4" s="42" t="s">
        <v>75</v>
      </c>
      <c r="C4" s="43" t="s">
        <v>76</v>
      </c>
      <c r="D4" s="44" t="s">
        <v>77</v>
      </c>
      <c r="E4" s="45" t="s">
        <v>78</v>
      </c>
      <c r="I4" s="212" t="s">
        <v>23</v>
      </c>
      <c r="J4" s="212"/>
      <c r="K4" s="212"/>
      <c r="L4" s="212"/>
      <c r="M4" t="s">
        <v>24</v>
      </c>
    </row>
    <row r="5" spans="1:13" ht="17.5" thickBot="1" x14ac:dyDescent="0.4">
      <c r="A5" s="215" t="s">
        <v>25</v>
      </c>
      <c r="B5" s="215"/>
      <c r="C5" s="215"/>
      <c r="D5" s="215"/>
      <c r="E5" s="215"/>
      <c r="F5" s="78" t="s">
        <v>26</v>
      </c>
      <c r="G5" s="80" t="s">
        <v>27</v>
      </c>
      <c r="I5" t="s">
        <v>6</v>
      </c>
      <c r="J5" t="s">
        <v>7</v>
      </c>
      <c r="K5" t="s">
        <v>8</v>
      </c>
      <c r="L5" t="s">
        <v>9</v>
      </c>
      <c r="M5" t="s">
        <v>4</v>
      </c>
    </row>
    <row r="6" spans="1:13" ht="73" thickBot="1" x14ac:dyDescent="0.4">
      <c r="A6" s="76" t="s">
        <v>79</v>
      </c>
      <c r="B6" s="42" t="s">
        <v>56</v>
      </c>
      <c r="C6" s="43" t="s">
        <v>80</v>
      </c>
      <c r="D6" s="44" t="s">
        <v>81</v>
      </c>
      <c r="E6" s="45" t="s">
        <v>82</v>
      </c>
      <c r="F6" s="79"/>
      <c r="G6" s="81"/>
      <c r="I6">
        <f t="shared" ref="I6:I11" si="0">IF(OR($F6="Progressing",$F6="Core",$F6="Advanced",$F6="Best Practice"),1/6,0)</f>
        <v>0</v>
      </c>
      <c r="J6">
        <f t="shared" ref="J6:J11" si="1">IF(OR($F6="Core",$F6="Advanced",$F6="Best Practice"),1/6,0)</f>
        <v>0</v>
      </c>
      <c r="K6">
        <f t="shared" ref="K6:K11" si="2">IF(OR($F6="Advanced",$F6="Best Practice"),1/6,0)</f>
        <v>0</v>
      </c>
      <c r="L6">
        <f t="shared" ref="L6:L11" si="3">IF($F6="Best Practice",1/6,0)</f>
        <v>0</v>
      </c>
      <c r="M6">
        <f t="shared" ref="M6:M11" si="4">IF(F6="Progressing",1,IF(F6="Core",2,IF(F6="Advanced",3,IF(F6="Best Practice",4,0))))</f>
        <v>0</v>
      </c>
    </row>
    <row r="7" spans="1:13" ht="44" thickBot="1" x14ac:dyDescent="0.4">
      <c r="A7" s="76" t="s">
        <v>83</v>
      </c>
      <c r="B7" s="42" t="s">
        <v>84</v>
      </c>
      <c r="C7" s="43" t="s">
        <v>85</v>
      </c>
      <c r="D7" s="44" t="s">
        <v>86</v>
      </c>
      <c r="E7" s="45" t="s">
        <v>87</v>
      </c>
      <c r="F7" s="79"/>
      <c r="G7" s="81"/>
      <c r="I7">
        <f t="shared" si="0"/>
        <v>0</v>
      </c>
      <c r="J7">
        <f t="shared" si="1"/>
        <v>0</v>
      </c>
      <c r="K7">
        <f t="shared" si="2"/>
        <v>0</v>
      </c>
      <c r="L7">
        <f t="shared" si="3"/>
        <v>0</v>
      </c>
      <c r="M7">
        <f t="shared" si="4"/>
        <v>0</v>
      </c>
    </row>
    <row r="8" spans="1:13" ht="73" thickBot="1" x14ac:dyDescent="0.4">
      <c r="A8" s="76" t="s">
        <v>88</v>
      </c>
      <c r="B8" s="42" t="s">
        <v>89</v>
      </c>
      <c r="C8" s="43" t="s">
        <v>90</v>
      </c>
      <c r="D8" s="44" t="s">
        <v>43</v>
      </c>
      <c r="E8" s="45" t="s">
        <v>91</v>
      </c>
      <c r="F8" s="79"/>
      <c r="G8" s="81"/>
      <c r="I8">
        <f t="shared" si="0"/>
        <v>0</v>
      </c>
      <c r="J8">
        <f t="shared" si="1"/>
        <v>0</v>
      </c>
      <c r="K8">
        <f t="shared" si="2"/>
        <v>0</v>
      </c>
      <c r="L8">
        <f t="shared" si="3"/>
        <v>0</v>
      </c>
      <c r="M8">
        <f t="shared" si="4"/>
        <v>0</v>
      </c>
    </row>
    <row r="9" spans="1:13" ht="58.5" thickBot="1" x14ac:dyDescent="0.4">
      <c r="A9" s="76" t="s">
        <v>92</v>
      </c>
      <c r="B9" s="42" t="s">
        <v>93</v>
      </c>
      <c r="C9" s="43" t="s">
        <v>94</v>
      </c>
      <c r="D9" s="44" t="s">
        <v>95</v>
      </c>
      <c r="E9" s="45" t="s">
        <v>96</v>
      </c>
      <c r="F9" s="79"/>
      <c r="G9" s="81"/>
      <c r="I9">
        <f t="shared" si="0"/>
        <v>0</v>
      </c>
      <c r="J9">
        <f t="shared" si="1"/>
        <v>0</v>
      </c>
      <c r="K9">
        <f t="shared" si="2"/>
        <v>0</v>
      </c>
      <c r="L9">
        <f t="shared" si="3"/>
        <v>0</v>
      </c>
      <c r="M9">
        <f t="shared" si="4"/>
        <v>0</v>
      </c>
    </row>
    <row r="10" spans="1:13" ht="73" thickBot="1" x14ac:dyDescent="0.4">
      <c r="A10" s="76" t="s">
        <v>97</v>
      </c>
      <c r="B10" s="42" t="s">
        <v>98</v>
      </c>
      <c r="C10" s="43" t="s">
        <v>99</v>
      </c>
      <c r="D10" s="44" t="s">
        <v>100</v>
      </c>
      <c r="E10" s="45" t="s">
        <v>101</v>
      </c>
      <c r="F10" s="79"/>
      <c r="G10" s="81"/>
      <c r="I10">
        <f t="shared" si="0"/>
        <v>0</v>
      </c>
      <c r="J10">
        <f t="shared" si="1"/>
        <v>0</v>
      </c>
      <c r="K10">
        <f t="shared" si="2"/>
        <v>0</v>
      </c>
      <c r="L10">
        <f t="shared" si="3"/>
        <v>0</v>
      </c>
      <c r="M10">
        <f t="shared" si="4"/>
        <v>0</v>
      </c>
    </row>
    <row r="11" spans="1:13" ht="44" thickBot="1" x14ac:dyDescent="0.4">
      <c r="A11" s="76" t="s">
        <v>102</v>
      </c>
      <c r="B11" s="42" t="s">
        <v>103</v>
      </c>
      <c r="C11" s="43" t="s">
        <v>104</v>
      </c>
      <c r="D11" s="44" t="s">
        <v>105</v>
      </c>
      <c r="E11" s="45" t="s">
        <v>106</v>
      </c>
      <c r="F11" s="79"/>
      <c r="G11" s="81"/>
      <c r="I11">
        <f t="shared" si="0"/>
        <v>0</v>
      </c>
      <c r="J11">
        <f t="shared" si="1"/>
        <v>0</v>
      </c>
      <c r="K11">
        <f t="shared" si="2"/>
        <v>0</v>
      </c>
      <c r="L11">
        <f t="shared" si="3"/>
        <v>0</v>
      </c>
      <c r="M11">
        <f t="shared" si="4"/>
        <v>0</v>
      </c>
    </row>
    <row r="12" spans="1:13" ht="17" x14ac:dyDescent="0.35">
      <c r="A12" s="215" t="s">
        <v>65</v>
      </c>
      <c r="B12" s="215"/>
      <c r="C12" s="215"/>
      <c r="D12" s="215"/>
      <c r="E12" s="215"/>
    </row>
    <row r="13" spans="1:13" x14ac:dyDescent="0.35">
      <c r="A13" s="76"/>
      <c r="B13" s="42" t="s">
        <v>66</v>
      </c>
      <c r="C13" s="43" t="s">
        <v>67</v>
      </c>
      <c r="D13" s="44" t="s">
        <v>68</v>
      </c>
      <c r="E13" s="45" t="s">
        <v>69</v>
      </c>
    </row>
    <row r="14" spans="1:13" ht="377" x14ac:dyDescent="0.35">
      <c r="A14" s="76"/>
      <c r="B14" s="87" t="s">
        <v>107</v>
      </c>
      <c r="C14" s="88" t="s">
        <v>108</v>
      </c>
      <c r="D14" s="89" t="s">
        <v>109</v>
      </c>
      <c r="E14" s="90" t="s">
        <v>110</v>
      </c>
    </row>
  </sheetData>
  <mergeCells count="5">
    <mergeCell ref="A5:E5"/>
    <mergeCell ref="A12:E12"/>
    <mergeCell ref="A1:E1"/>
    <mergeCell ref="A2:E2"/>
    <mergeCell ref="I4:L4"/>
  </mergeCells>
  <conditionalFormatting sqref="B6:B11">
    <cfRule type="expression" dxfId="50" priority="9">
      <formula>OR($F6="Progressing",$F6="Core",$F6="Advanced",$F6="Best Practice")</formula>
    </cfRule>
  </conditionalFormatting>
  <conditionalFormatting sqref="C6:C11">
    <cfRule type="expression" dxfId="49" priority="8">
      <formula>OR($F6="Core",$F6="Advanced",$F6="Best Practice")</formula>
    </cfRule>
  </conditionalFormatting>
  <conditionalFormatting sqref="D6:D11">
    <cfRule type="expression" dxfId="48" priority="7">
      <formula>OR($F6="Advanced",$F6="Best Practice")</formula>
    </cfRule>
  </conditionalFormatting>
  <conditionalFormatting sqref="E6:E11">
    <cfRule type="expression" dxfId="47" priority="6">
      <formula>$F6="Best Practice"</formula>
    </cfRule>
  </conditionalFormatting>
  <conditionalFormatting sqref="D8">
    <cfRule type="expression" dxfId="46" priority="5">
      <formula>$F8="Core"</formula>
    </cfRule>
  </conditionalFormatting>
  <conditionalFormatting sqref="B13:B14">
    <cfRule type="expression" dxfId="45" priority="4">
      <formula>OR($F13="Progressing",$F13="Core",$F13="Advanced",$F13="Best Practice")</formula>
    </cfRule>
  </conditionalFormatting>
  <conditionalFormatting sqref="C13:C14">
    <cfRule type="expression" dxfId="44" priority="3">
      <formula>OR($F13="Core",$F13="Advanced",$F13="Best Practice")</formula>
    </cfRule>
  </conditionalFormatting>
  <conditionalFormatting sqref="D13:D14">
    <cfRule type="expression" dxfId="43" priority="2">
      <formula>OR($F13="Advanced",$F13="Best Practice")</formula>
    </cfRule>
  </conditionalFormatting>
  <conditionalFormatting sqref="E13:E14">
    <cfRule type="expression" dxfId="42" priority="1">
      <formula>$F13="Best Practice"</formula>
    </cfRule>
  </conditionalFormatting>
  <dataValidations count="1">
    <dataValidation type="list" allowBlank="1" showInputMessage="1" showErrorMessage="1" sqref="F6:F11" xr:uid="{BD98EB28-FC43-4F99-A56E-F8D4EB07F611}">
      <formula1>$B$3:$E$3</formula1>
    </dataValidation>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CDEF-6FAC-46FF-9F0D-7E592A70FE47}">
  <sheetPr>
    <tabColor theme="3"/>
  </sheetPr>
  <dimension ref="A1:M15"/>
  <sheetViews>
    <sheetView workbookViewId="0">
      <selection activeCell="F6" sqref="F6"/>
    </sheetView>
  </sheetViews>
  <sheetFormatPr defaultRowHeight="14.5" x14ac:dyDescent="0.35"/>
  <cols>
    <col min="1" max="1" width="17.453125" customWidth="1"/>
    <col min="2" max="5" width="34.81640625" customWidth="1"/>
    <col min="6" max="6" width="27.453125" customWidth="1"/>
    <col min="7" max="7" width="26.1796875" customWidth="1"/>
    <col min="9" max="12" width="9.1796875" hidden="1" customWidth="1"/>
    <col min="13" max="13" width="0" hidden="1" customWidth="1"/>
  </cols>
  <sheetData>
    <row r="1" spans="1:13" ht="19.5" customHeight="1" x14ac:dyDescent="0.35">
      <c r="A1" s="231" t="s">
        <v>111</v>
      </c>
      <c r="B1" s="231"/>
      <c r="C1" s="231"/>
      <c r="D1" s="231"/>
      <c r="E1" s="231"/>
    </row>
    <row r="2" spans="1:13" ht="17" x14ac:dyDescent="0.35">
      <c r="A2" s="216" t="s">
        <v>3</v>
      </c>
      <c r="B2" s="216"/>
      <c r="C2" s="216"/>
      <c r="D2" s="216"/>
      <c r="E2" s="216"/>
    </row>
    <row r="3" spans="1:13" ht="17" x14ac:dyDescent="0.35">
      <c r="A3" s="36"/>
      <c r="B3" s="55" t="s">
        <v>6</v>
      </c>
      <c r="C3" s="56" t="s">
        <v>7</v>
      </c>
      <c r="D3" s="57" t="s">
        <v>8</v>
      </c>
      <c r="E3" s="58" t="s">
        <v>9</v>
      </c>
    </row>
    <row r="4" spans="1:13" ht="72.5" x14ac:dyDescent="0.35">
      <c r="A4" s="76" t="s">
        <v>18</v>
      </c>
      <c r="B4" s="51" t="s">
        <v>112</v>
      </c>
      <c r="C4" s="52" t="s">
        <v>113</v>
      </c>
      <c r="D4" s="53" t="s">
        <v>114</v>
      </c>
      <c r="E4" s="54" t="s">
        <v>115</v>
      </c>
      <c r="I4" s="212" t="s">
        <v>23</v>
      </c>
      <c r="J4" s="212"/>
      <c r="K4" s="212"/>
      <c r="L4" s="212"/>
      <c r="M4" t="s">
        <v>24</v>
      </c>
    </row>
    <row r="5" spans="1:13" ht="17.5" thickBot="1" x14ac:dyDescent="0.4">
      <c r="A5" s="215" t="s">
        <v>25</v>
      </c>
      <c r="B5" s="215"/>
      <c r="C5" s="215"/>
      <c r="D5" s="215"/>
      <c r="E5" s="215"/>
      <c r="F5" s="78" t="s">
        <v>26</v>
      </c>
      <c r="G5" s="80" t="s">
        <v>27</v>
      </c>
      <c r="I5" t="s">
        <v>6</v>
      </c>
      <c r="J5" t="s">
        <v>7</v>
      </c>
      <c r="K5" t="s">
        <v>8</v>
      </c>
      <c r="L5" t="s">
        <v>9</v>
      </c>
      <c r="M5" t="s">
        <v>4</v>
      </c>
    </row>
    <row r="6" spans="1:13" ht="44" thickBot="1" x14ac:dyDescent="0.4">
      <c r="A6" s="218" t="s">
        <v>116</v>
      </c>
      <c r="B6" s="232" t="s">
        <v>56</v>
      </c>
      <c r="C6" s="50" t="s">
        <v>117</v>
      </c>
      <c r="D6" s="234" t="s">
        <v>118</v>
      </c>
      <c r="E6" s="236" t="s">
        <v>119</v>
      </c>
      <c r="F6" s="79"/>
      <c r="G6" s="81"/>
      <c r="I6">
        <f>IF(OR($F6="Progressing",$F6="Core",$F6="Advanced",$F6="Best Practice"),1/7,0)</f>
        <v>0</v>
      </c>
      <c r="J6">
        <f>IF(OR($F6="Core",$F6="Advanced",$F6="Best Practice"),1/7,0)</f>
        <v>0</v>
      </c>
      <c r="K6">
        <f>IF(OR($F6="Advanced",$F6="Best Practice"),1/7,0)</f>
        <v>0</v>
      </c>
      <c r="L6">
        <f>IF($F6="Best Practice",1/7,0)</f>
        <v>0</v>
      </c>
      <c r="M6">
        <f>IF(F6="Progressing",1,IF(F6="Core",2,IF(F6="Advanced",3,IF(F6="Best Practice",4,0))))</f>
        <v>0</v>
      </c>
    </row>
    <row r="7" spans="1:13" ht="29.5" thickBot="1" x14ac:dyDescent="0.4">
      <c r="A7" s="219"/>
      <c r="B7" s="233"/>
      <c r="C7" s="52" t="s">
        <v>120</v>
      </c>
      <c r="D7" s="235"/>
      <c r="E7" s="237"/>
      <c r="F7" s="79"/>
      <c r="G7" s="81"/>
      <c r="I7">
        <f t="shared" ref="I7:I12" si="0">IF(OR($F7="Progressing",$F7="Core",$F7="Advanced",$F7="Best Practice"),1/7,0)</f>
        <v>0</v>
      </c>
      <c r="J7">
        <f t="shared" ref="J7:J12" si="1">IF(OR($F7="Core",$F7="Advanced",$F7="Best Practice"),1/7,0)</f>
        <v>0</v>
      </c>
      <c r="K7">
        <f t="shared" ref="K7:K12" si="2">IF(OR($F7="Advanced",$F7="Best Practice"),1/7,0)</f>
        <v>0</v>
      </c>
      <c r="L7">
        <f t="shared" ref="L7:L12" si="3">IF($F7="Best Practice",1/7,0)</f>
        <v>0</v>
      </c>
      <c r="M7">
        <f t="shared" ref="M7:M12" si="4">IF(F7="Progressing",1,IF(F7="Core",2,IF(F7="Advanced",3,IF(F7="Best Practice",4,0))))</f>
        <v>0</v>
      </c>
    </row>
    <row r="8" spans="1:13" ht="44" thickBot="1" x14ac:dyDescent="0.4">
      <c r="A8" s="76" t="s">
        <v>121</v>
      </c>
      <c r="B8" s="51" t="s">
        <v>56</v>
      </c>
      <c r="C8" s="52" t="s">
        <v>122</v>
      </c>
      <c r="D8" s="53" t="s">
        <v>123</v>
      </c>
      <c r="E8" s="54" t="s">
        <v>124</v>
      </c>
      <c r="F8" s="79"/>
      <c r="G8" s="81"/>
      <c r="I8">
        <f t="shared" si="0"/>
        <v>0</v>
      </c>
      <c r="J8">
        <f t="shared" si="1"/>
        <v>0</v>
      </c>
      <c r="K8">
        <f t="shared" si="2"/>
        <v>0</v>
      </c>
      <c r="L8">
        <f t="shared" si="3"/>
        <v>0</v>
      </c>
      <c r="M8">
        <f t="shared" si="4"/>
        <v>0</v>
      </c>
    </row>
    <row r="9" spans="1:13" ht="44" thickBot="1" x14ac:dyDescent="0.4">
      <c r="A9" s="76" t="s">
        <v>125</v>
      </c>
      <c r="B9" s="51" t="s">
        <v>56</v>
      </c>
      <c r="C9" s="52" t="s">
        <v>126</v>
      </c>
      <c r="D9" s="53" t="s">
        <v>127</v>
      </c>
      <c r="E9" s="54" t="s">
        <v>128</v>
      </c>
      <c r="F9" s="79"/>
      <c r="G9" s="81"/>
      <c r="I9">
        <f t="shared" si="0"/>
        <v>0</v>
      </c>
      <c r="J9">
        <f t="shared" si="1"/>
        <v>0</v>
      </c>
      <c r="K9">
        <f t="shared" si="2"/>
        <v>0</v>
      </c>
      <c r="L9">
        <f t="shared" si="3"/>
        <v>0</v>
      </c>
      <c r="M9">
        <f t="shared" si="4"/>
        <v>0</v>
      </c>
    </row>
    <row r="10" spans="1:13" ht="44" thickBot="1" x14ac:dyDescent="0.4">
      <c r="A10" s="76" t="s">
        <v>129</v>
      </c>
      <c r="B10" s="51" t="s">
        <v>130</v>
      </c>
      <c r="C10" s="52" t="s">
        <v>131</v>
      </c>
      <c r="D10" s="53" t="s">
        <v>132</v>
      </c>
      <c r="E10" s="54" t="s">
        <v>133</v>
      </c>
      <c r="F10" s="79"/>
      <c r="G10" s="81"/>
      <c r="I10">
        <f t="shared" si="0"/>
        <v>0</v>
      </c>
      <c r="J10">
        <f t="shared" si="1"/>
        <v>0</v>
      </c>
      <c r="K10">
        <f t="shared" si="2"/>
        <v>0</v>
      </c>
      <c r="L10">
        <f t="shared" si="3"/>
        <v>0</v>
      </c>
      <c r="M10">
        <f t="shared" si="4"/>
        <v>0</v>
      </c>
    </row>
    <row r="11" spans="1:13" ht="44" thickBot="1" x14ac:dyDescent="0.4">
      <c r="A11" s="76" t="s">
        <v>134</v>
      </c>
      <c r="B11" s="51" t="s">
        <v>56</v>
      </c>
      <c r="C11" s="52" t="s">
        <v>135</v>
      </c>
      <c r="D11" s="53" t="s">
        <v>136</v>
      </c>
      <c r="E11" s="54" t="s">
        <v>137</v>
      </c>
      <c r="F11" s="79"/>
      <c r="G11" s="81"/>
      <c r="I11">
        <f t="shared" si="0"/>
        <v>0</v>
      </c>
      <c r="J11">
        <f t="shared" si="1"/>
        <v>0</v>
      </c>
      <c r="K11">
        <f t="shared" si="2"/>
        <v>0</v>
      </c>
      <c r="L11">
        <f t="shared" si="3"/>
        <v>0</v>
      </c>
      <c r="M11">
        <f t="shared" si="4"/>
        <v>0</v>
      </c>
    </row>
    <row r="12" spans="1:13" ht="58.5" thickBot="1" x14ac:dyDescent="0.4">
      <c r="A12" s="76" t="s">
        <v>138</v>
      </c>
      <c r="B12" s="51" t="s">
        <v>56</v>
      </c>
      <c r="C12" s="52" t="s">
        <v>56</v>
      </c>
      <c r="D12" s="53" t="s">
        <v>139</v>
      </c>
      <c r="E12" s="54" t="s">
        <v>140</v>
      </c>
      <c r="F12" s="79"/>
      <c r="G12" s="81"/>
      <c r="I12">
        <f t="shared" si="0"/>
        <v>0</v>
      </c>
      <c r="J12">
        <f t="shared" si="1"/>
        <v>0</v>
      </c>
      <c r="K12">
        <f t="shared" si="2"/>
        <v>0</v>
      </c>
      <c r="L12">
        <f t="shared" si="3"/>
        <v>0</v>
      </c>
      <c r="M12">
        <f t="shared" si="4"/>
        <v>0</v>
      </c>
    </row>
    <row r="13" spans="1:13" ht="17" x14ac:dyDescent="0.35">
      <c r="A13" s="215" t="s">
        <v>65</v>
      </c>
      <c r="B13" s="215"/>
      <c r="C13" s="215"/>
      <c r="D13" s="215"/>
      <c r="E13" s="215"/>
    </row>
    <row r="14" spans="1:13" x14ac:dyDescent="0.35">
      <c r="A14" s="76"/>
      <c r="B14" s="51" t="s">
        <v>66</v>
      </c>
      <c r="C14" s="52" t="s">
        <v>67</v>
      </c>
      <c r="D14" s="53" t="s">
        <v>68</v>
      </c>
      <c r="E14" s="54" t="s">
        <v>69</v>
      </c>
    </row>
    <row r="15" spans="1:13" ht="319" x14ac:dyDescent="0.35">
      <c r="A15" s="76"/>
      <c r="B15" s="91" t="s">
        <v>141</v>
      </c>
      <c r="C15" s="92" t="s">
        <v>142</v>
      </c>
      <c r="D15" s="93" t="s">
        <v>143</v>
      </c>
      <c r="E15" s="94" t="s">
        <v>144</v>
      </c>
    </row>
  </sheetData>
  <mergeCells count="9">
    <mergeCell ref="I4:L4"/>
    <mergeCell ref="A13:E13"/>
    <mergeCell ref="A1:E1"/>
    <mergeCell ref="A2:E2"/>
    <mergeCell ref="A5:E5"/>
    <mergeCell ref="A6:A7"/>
    <mergeCell ref="B6:B7"/>
    <mergeCell ref="D6:D7"/>
    <mergeCell ref="E6:E7"/>
  </mergeCells>
  <conditionalFormatting sqref="B6:B12">
    <cfRule type="expression" dxfId="41" priority="11">
      <formula>OR($F6="Progressing",$F6="Core",$F6="Advanced",$F6="Best Practice")</formula>
    </cfRule>
  </conditionalFormatting>
  <conditionalFormatting sqref="C6:C12">
    <cfRule type="expression" dxfId="40" priority="10">
      <formula>OR($F6="Core",$F6="Advanced",$F6="Best Practice")</formula>
    </cfRule>
  </conditionalFormatting>
  <conditionalFormatting sqref="D8:D12">
    <cfRule type="expression" dxfId="39" priority="9">
      <formula>OR($F8="Advanced",$F8="Best Practice")</formula>
    </cfRule>
  </conditionalFormatting>
  <conditionalFormatting sqref="E8:E12">
    <cfRule type="expression" dxfId="38" priority="8">
      <formula>$F8="Best Practice"</formula>
    </cfRule>
  </conditionalFormatting>
  <conditionalFormatting sqref="D6:D7">
    <cfRule type="expression" dxfId="37" priority="6">
      <formula>OR(AND($F6="Advanced",OR($F7="Advanced",$F7="Best Practice")),AND($F6="Best Practice",OR($F7="Advanced",$F7="Best Practice")))</formula>
    </cfRule>
  </conditionalFormatting>
  <conditionalFormatting sqref="E6:E7">
    <cfRule type="expression" dxfId="36" priority="5">
      <formula>AND($F6="Best Practice",$F7="Best Practice")</formula>
    </cfRule>
  </conditionalFormatting>
  <dataValidations count="1">
    <dataValidation type="list" allowBlank="1" showInputMessage="1" showErrorMessage="1" sqref="F6:F12" xr:uid="{CC7D677A-20A3-424C-AE82-8E1F70145E6E}">
      <formula1>$B$3:$E$3</formula1>
    </dataValidation>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1F9AA-10E4-44E5-ADAA-5051DD7A1F7F}">
  <sheetPr>
    <tabColor theme="3"/>
  </sheetPr>
  <dimension ref="A1:M14"/>
  <sheetViews>
    <sheetView workbookViewId="0">
      <selection activeCell="F6" sqref="F6"/>
    </sheetView>
  </sheetViews>
  <sheetFormatPr defaultRowHeight="14.5" x14ac:dyDescent="0.35"/>
  <cols>
    <col min="1" max="1" width="17.453125" customWidth="1"/>
    <col min="2" max="5" width="34.81640625" customWidth="1"/>
    <col min="6" max="6" width="27.453125" customWidth="1"/>
    <col min="7" max="7" width="26.1796875" customWidth="1"/>
    <col min="9" max="12" width="9.1796875" hidden="1" customWidth="1"/>
    <col min="13" max="13" width="0" hidden="1" customWidth="1"/>
  </cols>
  <sheetData>
    <row r="1" spans="1:13" ht="19.5" customHeight="1" x14ac:dyDescent="0.35">
      <c r="A1" s="238" t="s">
        <v>145</v>
      </c>
      <c r="B1" s="238"/>
      <c r="C1" s="238"/>
      <c r="D1" s="238"/>
      <c r="E1" s="238"/>
    </row>
    <row r="2" spans="1:13" ht="17" x14ac:dyDescent="0.35">
      <c r="A2" s="216" t="s">
        <v>3</v>
      </c>
      <c r="B2" s="216"/>
      <c r="C2" s="216"/>
      <c r="D2" s="216"/>
      <c r="E2" s="216"/>
    </row>
    <row r="3" spans="1:13" ht="17" x14ac:dyDescent="0.35">
      <c r="A3" s="35"/>
      <c r="B3" s="63" t="s">
        <v>6</v>
      </c>
      <c r="C3" s="64" t="s">
        <v>7</v>
      </c>
      <c r="D3" s="65" t="s">
        <v>8</v>
      </c>
      <c r="E3" s="66" t="s">
        <v>9</v>
      </c>
    </row>
    <row r="4" spans="1:13" ht="116" x14ac:dyDescent="0.35">
      <c r="A4" s="76" t="s">
        <v>18</v>
      </c>
      <c r="B4" s="59" t="s">
        <v>146</v>
      </c>
      <c r="C4" s="60" t="s">
        <v>147</v>
      </c>
      <c r="D4" s="61" t="s">
        <v>148</v>
      </c>
      <c r="E4" s="62" t="s">
        <v>149</v>
      </c>
      <c r="I4" s="212" t="s">
        <v>23</v>
      </c>
      <c r="J4" s="212"/>
      <c r="K4" s="212"/>
      <c r="L4" s="212"/>
      <c r="M4" t="s">
        <v>24</v>
      </c>
    </row>
    <row r="5" spans="1:13" ht="17.5" thickBot="1" x14ac:dyDescent="0.4">
      <c r="A5" s="215" t="s">
        <v>25</v>
      </c>
      <c r="B5" s="215"/>
      <c r="C5" s="215"/>
      <c r="D5" s="215"/>
      <c r="E5" s="215"/>
      <c r="F5" s="78" t="s">
        <v>26</v>
      </c>
      <c r="G5" s="80" t="s">
        <v>27</v>
      </c>
      <c r="I5" t="s">
        <v>6</v>
      </c>
      <c r="J5" t="s">
        <v>7</v>
      </c>
      <c r="K5" t="s">
        <v>8</v>
      </c>
      <c r="L5" t="s">
        <v>9</v>
      </c>
      <c r="M5" t="s">
        <v>4</v>
      </c>
    </row>
    <row r="6" spans="1:13" ht="44" thickBot="1" x14ac:dyDescent="0.4">
      <c r="A6" s="76" t="s">
        <v>150</v>
      </c>
      <c r="B6" s="59" t="s">
        <v>151</v>
      </c>
      <c r="C6" s="60" t="s">
        <v>152</v>
      </c>
      <c r="D6" s="61" t="s">
        <v>153</v>
      </c>
      <c r="E6" s="62" t="s">
        <v>154</v>
      </c>
      <c r="F6" s="79"/>
      <c r="G6" s="81"/>
      <c r="I6">
        <f t="shared" ref="I6:I11" si="0">IF(OR($F6="Progressing",$F6="Core",$F6="Advanced",$F6="Best Practice"),1/6,0)</f>
        <v>0</v>
      </c>
      <c r="J6">
        <f t="shared" ref="J6:J11" si="1">IF(OR($F6="Core",$F6="Advanced",$F6="Best Practice"),1/6,0)</f>
        <v>0</v>
      </c>
      <c r="K6">
        <f t="shared" ref="K6:K11" si="2">IF(OR($F6="Advanced",$F6="Best Practice"),1/6,0)</f>
        <v>0</v>
      </c>
      <c r="L6">
        <f t="shared" ref="L6:L11" si="3">IF($F6="Best Practice",1/6,0)</f>
        <v>0</v>
      </c>
      <c r="M6">
        <f t="shared" ref="M6:M11" si="4">IF(F6="Progressing",1,IF(F6="Core",2,IF(F6="Advanced",3,IF(F6="Best Practice",4,0))))</f>
        <v>0</v>
      </c>
    </row>
    <row r="7" spans="1:13" ht="44" thickBot="1" x14ac:dyDescent="0.4">
      <c r="A7" s="76" t="s">
        <v>155</v>
      </c>
      <c r="B7" s="59" t="s">
        <v>151</v>
      </c>
      <c r="C7" s="60" t="s">
        <v>156</v>
      </c>
      <c r="D7" s="61" t="s">
        <v>157</v>
      </c>
      <c r="E7" s="239" t="s">
        <v>158</v>
      </c>
      <c r="F7" s="79"/>
      <c r="G7" s="81"/>
      <c r="I7">
        <f t="shared" si="0"/>
        <v>0</v>
      </c>
      <c r="J7">
        <f t="shared" si="1"/>
        <v>0</v>
      </c>
      <c r="K7">
        <f t="shared" si="2"/>
        <v>0</v>
      </c>
      <c r="L7">
        <f t="shared" si="3"/>
        <v>0</v>
      </c>
      <c r="M7">
        <f t="shared" si="4"/>
        <v>0</v>
      </c>
    </row>
    <row r="8" spans="1:13" ht="29.5" thickBot="1" x14ac:dyDescent="0.4">
      <c r="A8" s="218" t="s">
        <v>159</v>
      </c>
      <c r="B8" s="243" t="s">
        <v>151</v>
      </c>
      <c r="C8" s="60" t="s">
        <v>160</v>
      </c>
      <c r="D8" s="241" t="s">
        <v>161</v>
      </c>
      <c r="E8" s="245"/>
      <c r="F8" s="79"/>
      <c r="G8" s="81"/>
      <c r="I8">
        <f t="shared" si="0"/>
        <v>0</v>
      </c>
      <c r="J8">
        <f t="shared" si="1"/>
        <v>0</v>
      </c>
      <c r="K8">
        <f t="shared" si="2"/>
        <v>0</v>
      </c>
      <c r="L8">
        <f t="shared" si="3"/>
        <v>0</v>
      </c>
      <c r="M8">
        <f t="shared" si="4"/>
        <v>0</v>
      </c>
    </row>
    <row r="9" spans="1:13" ht="44" thickBot="1" x14ac:dyDescent="0.4">
      <c r="A9" s="219"/>
      <c r="B9" s="244"/>
      <c r="C9" s="60" t="s">
        <v>162</v>
      </c>
      <c r="D9" s="242"/>
      <c r="E9" s="240"/>
      <c r="F9" s="79"/>
      <c r="G9" s="81"/>
      <c r="I9">
        <f t="shared" si="0"/>
        <v>0</v>
      </c>
      <c r="J9">
        <f t="shared" si="1"/>
        <v>0</v>
      </c>
      <c r="K9">
        <f t="shared" si="2"/>
        <v>0</v>
      </c>
      <c r="L9">
        <f t="shared" si="3"/>
        <v>0</v>
      </c>
      <c r="M9">
        <f t="shared" si="4"/>
        <v>0</v>
      </c>
    </row>
    <row r="10" spans="1:13" ht="29.5" thickBot="1" x14ac:dyDescent="0.4">
      <c r="A10" s="218" t="s">
        <v>163</v>
      </c>
      <c r="B10" s="243" t="s">
        <v>164</v>
      </c>
      <c r="C10" s="60" t="s">
        <v>165</v>
      </c>
      <c r="D10" s="241" t="s">
        <v>166</v>
      </c>
      <c r="E10" s="239" t="s">
        <v>167</v>
      </c>
      <c r="F10" s="79"/>
      <c r="G10" s="81"/>
      <c r="I10">
        <f t="shared" si="0"/>
        <v>0</v>
      </c>
      <c r="J10">
        <f t="shared" si="1"/>
        <v>0</v>
      </c>
      <c r="K10">
        <f t="shared" si="2"/>
        <v>0</v>
      </c>
      <c r="L10">
        <f t="shared" si="3"/>
        <v>0</v>
      </c>
      <c r="M10">
        <f t="shared" si="4"/>
        <v>0</v>
      </c>
    </row>
    <row r="11" spans="1:13" ht="47.25" customHeight="1" thickBot="1" x14ac:dyDescent="0.4">
      <c r="A11" s="219"/>
      <c r="B11" s="244"/>
      <c r="C11" s="60" t="s">
        <v>168</v>
      </c>
      <c r="D11" s="242"/>
      <c r="E11" s="240"/>
      <c r="F11" s="79"/>
      <c r="G11" s="81"/>
      <c r="I11">
        <f t="shared" si="0"/>
        <v>0</v>
      </c>
      <c r="J11">
        <f t="shared" si="1"/>
        <v>0</v>
      </c>
      <c r="K11">
        <f t="shared" si="2"/>
        <v>0</v>
      </c>
      <c r="L11">
        <f t="shared" si="3"/>
        <v>0</v>
      </c>
      <c r="M11">
        <f t="shared" si="4"/>
        <v>0</v>
      </c>
    </row>
    <row r="12" spans="1:13" ht="17" x14ac:dyDescent="0.35">
      <c r="A12" s="215" t="s">
        <v>65</v>
      </c>
      <c r="B12" s="215"/>
      <c r="C12" s="215"/>
      <c r="D12" s="215"/>
      <c r="E12" s="215"/>
    </row>
    <row r="13" spans="1:13" x14ac:dyDescent="0.35">
      <c r="A13" s="76"/>
      <c r="B13" s="59" t="s">
        <v>66</v>
      </c>
      <c r="C13" s="60" t="s">
        <v>67</v>
      </c>
      <c r="D13" s="61" t="s">
        <v>68</v>
      </c>
      <c r="E13" s="62" t="s">
        <v>69</v>
      </c>
    </row>
    <row r="14" spans="1:13" ht="261" x14ac:dyDescent="0.35">
      <c r="A14" s="76"/>
      <c r="B14" s="95" t="s">
        <v>169</v>
      </c>
      <c r="C14" s="96" t="s">
        <v>170</v>
      </c>
      <c r="D14" s="97" t="s">
        <v>171</v>
      </c>
      <c r="E14" s="98" t="s">
        <v>172</v>
      </c>
    </row>
  </sheetData>
  <mergeCells count="13">
    <mergeCell ref="A1:E1"/>
    <mergeCell ref="A2:E2"/>
    <mergeCell ref="A5:E5"/>
    <mergeCell ref="I4:L4"/>
    <mergeCell ref="A12:E12"/>
    <mergeCell ref="E10:E11"/>
    <mergeCell ref="D10:D11"/>
    <mergeCell ref="B10:B11"/>
    <mergeCell ref="A10:A11"/>
    <mergeCell ref="A8:A9"/>
    <mergeCell ref="B8:B9"/>
    <mergeCell ref="D8:D9"/>
    <mergeCell ref="E7:E9"/>
  </mergeCells>
  <conditionalFormatting sqref="B6:B11">
    <cfRule type="expression" dxfId="35" priority="12">
      <formula>OR($F6="Progressing",$F6="Core",$F6="Advanced",$F6="Best Practice")</formula>
    </cfRule>
  </conditionalFormatting>
  <conditionalFormatting sqref="C6:C11">
    <cfRule type="expression" dxfId="34" priority="11">
      <formula>OR($F6="Core",$F6="Advanced",$F6="Best Practice")</formula>
    </cfRule>
  </conditionalFormatting>
  <conditionalFormatting sqref="D6:D7">
    <cfRule type="expression" dxfId="33" priority="10">
      <formula>OR($F6="Advanced",$F6="Best Practice")</formula>
    </cfRule>
  </conditionalFormatting>
  <conditionalFormatting sqref="E6">
    <cfRule type="expression" dxfId="32" priority="9">
      <formula>$F6="Best Practice"</formula>
    </cfRule>
  </conditionalFormatting>
  <conditionalFormatting sqref="D8:D9">
    <cfRule type="expression" dxfId="31" priority="8">
      <formula>OR(AND($F8="Advanced",OR($F9="Advanced",$F9="Best Practice")),AND($F8="Best Practice",OR($F9="Advanced",$F9="Best Practice")))</formula>
    </cfRule>
  </conditionalFormatting>
  <conditionalFormatting sqref="E7:E9">
    <cfRule type="expression" dxfId="30" priority="7">
      <formula>AND($F7="Best Practice",$F8="Best Practice",$F9="Best Practice")</formula>
    </cfRule>
  </conditionalFormatting>
  <conditionalFormatting sqref="D10:D11">
    <cfRule type="expression" dxfId="29" priority="6">
      <formula>OR(AND($F10="Advanced",OR($F11="Advanced",$F11="Best Practice")),AND($F10="Best Practice",OR($F11="Advanced",$F11="Best Practice")))</formula>
    </cfRule>
  </conditionalFormatting>
  <conditionalFormatting sqref="E10:E11">
    <cfRule type="expression" dxfId="28" priority="5">
      <formula>AND($F10="Best Practice",$F11="Best Practice")</formula>
    </cfRule>
  </conditionalFormatting>
  <dataValidations count="1">
    <dataValidation type="list" allowBlank="1" showInputMessage="1" showErrorMessage="1" sqref="F6:F11" xr:uid="{55BBB909-5A6A-4502-8C3F-180203865643}">
      <formula1>$B$3:$E$3</formula1>
    </dataValidation>
  </dataValidation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F7B8A-4D1F-4EFD-B7DD-BCD96E45CE61}">
  <sheetPr>
    <tabColor theme="3"/>
  </sheetPr>
  <dimension ref="A1:M12"/>
  <sheetViews>
    <sheetView workbookViewId="0">
      <selection activeCell="F6" sqref="F6"/>
    </sheetView>
  </sheetViews>
  <sheetFormatPr defaultRowHeight="14.5" x14ac:dyDescent="0.35"/>
  <cols>
    <col min="1" max="1" width="17.453125" customWidth="1"/>
    <col min="2" max="5" width="34.81640625" customWidth="1"/>
    <col min="6" max="6" width="27.453125" customWidth="1"/>
    <col min="7" max="7" width="26.1796875" customWidth="1"/>
    <col min="9" max="12" width="9.1796875" hidden="1" customWidth="1"/>
    <col min="13" max="13" width="0" hidden="1" customWidth="1"/>
  </cols>
  <sheetData>
    <row r="1" spans="1:13" ht="19.5" customHeight="1" x14ac:dyDescent="0.35">
      <c r="A1" s="246" t="s">
        <v>173</v>
      </c>
      <c r="B1" s="246"/>
      <c r="C1" s="246"/>
      <c r="D1" s="246"/>
      <c r="E1" s="246"/>
    </row>
    <row r="2" spans="1:13" ht="17" x14ac:dyDescent="0.35">
      <c r="A2" s="216" t="s">
        <v>3</v>
      </c>
      <c r="B2" s="216"/>
      <c r="C2" s="216"/>
      <c r="D2" s="216"/>
      <c r="E2" s="216"/>
    </row>
    <row r="3" spans="1:13" ht="17" x14ac:dyDescent="0.35">
      <c r="A3" s="35"/>
      <c r="B3" s="71" t="s">
        <v>6</v>
      </c>
      <c r="C3" s="72" t="s">
        <v>7</v>
      </c>
      <c r="D3" s="73" t="s">
        <v>8</v>
      </c>
      <c r="E3" s="74" t="s">
        <v>9</v>
      </c>
    </row>
    <row r="4" spans="1:13" ht="130.5" x14ac:dyDescent="0.35">
      <c r="A4" s="76" t="s">
        <v>18</v>
      </c>
      <c r="B4" s="67" t="s">
        <v>174</v>
      </c>
      <c r="C4" s="68" t="s">
        <v>175</v>
      </c>
      <c r="D4" s="69" t="s">
        <v>176</v>
      </c>
      <c r="E4" s="70" t="s">
        <v>177</v>
      </c>
      <c r="I4" s="212" t="s">
        <v>23</v>
      </c>
      <c r="J4" s="212"/>
      <c r="K4" s="212"/>
      <c r="L4" s="212"/>
      <c r="M4" t="s">
        <v>24</v>
      </c>
    </row>
    <row r="5" spans="1:13" ht="17.5" thickBot="1" x14ac:dyDescent="0.4">
      <c r="A5" s="215" t="s">
        <v>25</v>
      </c>
      <c r="B5" s="215"/>
      <c r="C5" s="215"/>
      <c r="D5" s="215"/>
      <c r="E5" s="215"/>
      <c r="F5" s="78" t="s">
        <v>26</v>
      </c>
      <c r="G5" s="80" t="s">
        <v>27</v>
      </c>
      <c r="I5" t="s">
        <v>6</v>
      </c>
      <c r="J5" t="s">
        <v>7</v>
      </c>
      <c r="K5" t="s">
        <v>8</v>
      </c>
      <c r="L5" t="s">
        <v>9</v>
      </c>
      <c r="M5" t="s">
        <v>4</v>
      </c>
    </row>
    <row r="6" spans="1:13" ht="44" thickBot="1" x14ac:dyDescent="0.4">
      <c r="A6" s="76" t="s">
        <v>125</v>
      </c>
      <c r="B6" s="67" t="s">
        <v>56</v>
      </c>
      <c r="C6" s="68" t="s">
        <v>178</v>
      </c>
      <c r="D6" s="69" t="s">
        <v>179</v>
      </c>
      <c r="E6" s="70" t="s">
        <v>43</v>
      </c>
      <c r="F6" s="79"/>
      <c r="G6" s="81"/>
      <c r="I6">
        <f>IF(OR($F6="Progressing",$F6="Core",$F6="Advanced",$F6="Best Practice"),1/4,0)</f>
        <v>0</v>
      </c>
      <c r="J6">
        <f>IF(OR($F6="Core",$F6="Advanced",$F6="Best Practice"),1/4,0)</f>
        <v>0</v>
      </c>
      <c r="K6">
        <f>IF(OR($F6="Advanced",$F6="Best Practice"),1/4,0)</f>
        <v>0</v>
      </c>
      <c r="L6">
        <f>IF($F6="Best Practice",1/4,0)</f>
        <v>0</v>
      </c>
      <c r="M6">
        <f>IF(F6="Progressing",1,IF(F6="Core",2,IF(F6="Advanced",3,IF(F6="Best Practice",4,0))))</f>
        <v>0</v>
      </c>
    </row>
    <row r="7" spans="1:13" ht="44" thickBot="1" x14ac:dyDescent="0.4">
      <c r="A7" s="76" t="s">
        <v>180</v>
      </c>
      <c r="B7" s="67" t="s">
        <v>56</v>
      </c>
      <c r="C7" s="68" t="s">
        <v>181</v>
      </c>
      <c r="D7" s="69" t="s">
        <v>182</v>
      </c>
      <c r="E7" s="70" t="s">
        <v>183</v>
      </c>
      <c r="F7" s="79"/>
      <c r="G7" s="81"/>
      <c r="I7">
        <f>IF(OR($F7="Progressing",$F7="Core",$F7="Advanced",$F7="Best Practice"),1/4,0)</f>
        <v>0</v>
      </c>
      <c r="J7">
        <f>IF(OR($F7="Core",$F7="Advanced",$F7="Best Practice"),1/4,0)</f>
        <v>0</v>
      </c>
      <c r="K7">
        <f>IF(OR($F7="Advanced",$F7="Best Practice"),1/4,0)</f>
        <v>0</v>
      </c>
      <c r="L7">
        <f>IF($F7="Best Practice",1/4,0)</f>
        <v>0</v>
      </c>
      <c r="M7">
        <f>IF(F7="Progressing",1,IF(F7="Core",2,IF(F7="Advanced",3,IF(F7="Best Practice",4,0))))</f>
        <v>0</v>
      </c>
    </row>
    <row r="8" spans="1:13" ht="44" thickBot="1" x14ac:dyDescent="0.4">
      <c r="A8" s="76" t="s">
        <v>184</v>
      </c>
      <c r="B8" s="67" t="s">
        <v>56</v>
      </c>
      <c r="C8" s="68" t="s">
        <v>185</v>
      </c>
      <c r="D8" s="69" t="s">
        <v>186</v>
      </c>
      <c r="E8" s="70" t="s">
        <v>187</v>
      </c>
      <c r="F8" s="79"/>
      <c r="G8" s="81"/>
      <c r="I8">
        <f>IF(OR($F8="Progressing",$F8="Core",$F8="Advanced",$F8="Best Practice"),1/4,0)</f>
        <v>0</v>
      </c>
      <c r="J8">
        <f>IF(OR($F8="Core",$F8="Advanced",$F8="Best Practice"),1/4,0)</f>
        <v>0</v>
      </c>
      <c r="K8">
        <f>IF(OR($F8="Advanced",$F8="Best Practice"),1/4,0)</f>
        <v>0</v>
      </c>
      <c r="L8">
        <f>IF($F8="Best Practice",1/4,0)</f>
        <v>0</v>
      </c>
      <c r="M8">
        <f>IF(F8="Progressing",1,IF(F8="Core",2,IF(F8="Advanced",3,IF(F8="Best Practice",4,0))))</f>
        <v>0</v>
      </c>
    </row>
    <row r="9" spans="1:13" ht="44" thickBot="1" x14ac:dyDescent="0.4">
      <c r="A9" s="76" t="s">
        <v>188</v>
      </c>
      <c r="B9" s="67" t="s">
        <v>56</v>
      </c>
      <c r="C9" s="68" t="s">
        <v>189</v>
      </c>
      <c r="D9" s="69" t="s">
        <v>190</v>
      </c>
      <c r="E9" s="70" t="s">
        <v>191</v>
      </c>
      <c r="F9" s="79"/>
      <c r="G9" s="81"/>
      <c r="I9">
        <f>IF(OR($F9="Progressing",$F9="Core",$F9="Advanced",$F9="Best Practice"),1/4,0)</f>
        <v>0</v>
      </c>
      <c r="J9">
        <f>IF(OR($F9="Core",$F9="Advanced",$F9="Best Practice"),1/4,0)</f>
        <v>0</v>
      </c>
      <c r="K9">
        <f>IF(OR($F9="Advanced",$F9="Best Practice"),1/4,0)</f>
        <v>0</v>
      </c>
      <c r="L9">
        <f>IF($F9="Best Practice",1/4,0)</f>
        <v>0</v>
      </c>
      <c r="M9">
        <f>IF(F9="Progressing",1,IF(F9="Core",2,IF(F9="Advanced",3,IF(F9="Best Practice",4,0))))</f>
        <v>0</v>
      </c>
    </row>
    <row r="10" spans="1:13" ht="17" x14ac:dyDescent="0.35">
      <c r="A10" s="215" t="s">
        <v>65</v>
      </c>
      <c r="B10" s="215"/>
      <c r="C10" s="215"/>
      <c r="D10" s="215"/>
      <c r="E10" s="215"/>
    </row>
    <row r="11" spans="1:13" x14ac:dyDescent="0.35">
      <c r="A11" s="76"/>
      <c r="B11" s="67" t="s">
        <v>66</v>
      </c>
      <c r="C11" s="68" t="s">
        <v>67</v>
      </c>
      <c r="D11" s="69" t="s">
        <v>68</v>
      </c>
      <c r="E11" s="70" t="s">
        <v>69</v>
      </c>
    </row>
    <row r="12" spans="1:13" ht="319" x14ac:dyDescent="0.35">
      <c r="A12" s="76"/>
      <c r="B12" s="99" t="s">
        <v>192</v>
      </c>
      <c r="C12" s="100" t="s">
        <v>193</v>
      </c>
      <c r="D12" s="102" t="s">
        <v>194</v>
      </c>
      <c r="E12" s="101" t="s">
        <v>195</v>
      </c>
    </row>
  </sheetData>
  <mergeCells count="5">
    <mergeCell ref="A2:E2"/>
    <mergeCell ref="A5:E5"/>
    <mergeCell ref="A10:E10"/>
    <mergeCell ref="A1:E1"/>
    <mergeCell ref="I4:L4"/>
  </mergeCells>
  <conditionalFormatting sqref="B6:B9">
    <cfRule type="expression" dxfId="27" priority="13">
      <formula>OR($F6="Progressing",$F6="Core",$F6="Advanced",$F6="Best Practice")</formula>
    </cfRule>
  </conditionalFormatting>
  <conditionalFormatting sqref="C6:C9">
    <cfRule type="expression" dxfId="26" priority="12">
      <formula>OR($F6="Core",$F6="Advanced",$F6="Best Practice")</formula>
    </cfRule>
  </conditionalFormatting>
  <conditionalFormatting sqref="D7:D9 D6:E6">
    <cfRule type="expression" dxfId="25" priority="11">
      <formula>OR($F6="Advanced",$F6="Best Practice")</formula>
    </cfRule>
  </conditionalFormatting>
  <conditionalFormatting sqref="E7:E9">
    <cfRule type="expression" dxfId="24" priority="10">
      <formula>$F7="Best Practice"</formula>
    </cfRule>
  </conditionalFormatting>
  <conditionalFormatting sqref="B11:B12">
    <cfRule type="expression" dxfId="23" priority="4">
      <formula>OR($F11="Progressing",$F11="Core",$F11="Advanced",$F11="Best Practice")</formula>
    </cfRule>
  </conditionalFormatting>
  <conditionalFormatting sqref="C11:C12">
    <cfRule type="expression" dxfId="22" priority="3">
      <formula>OR($F11="Core",$F11="Advanced",$F11="Best Practice")</formula>
    </cfRule>
  </conditionalFormatting>
  <conditionalFormatting sqref="D11:D12">
    <cfRule type="expression" dxfId="21" priority="2">
      <formula>OR($F11="Advanced",$F11="Best Practice")</formula>
    </cfRule>
  </conditionalFormatting>
  <conditionalFormatting sqref="E11:E12">
    <cfRule type="expression" dxfId="20" priority="1">
      <formula>$F11="Best Practice"</formula>
    </cfRule>
  </conditionalFormatting>
  <dataValidations count="1">
    <dataValidation type="list" allowBlank="1" showInputMessage="1" showErrorMessage="1" sqref="F6:F9" xr:uid="{27184F21-9E66-4ED3-BA64-D32637C1FFEF}">
      <formula1>$B$3:$E$3</formula1>
    </dataValidation>
  </dataValidation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C7AFB-5452-44B2-B19B-A189EA579916}">
  <sheetPr>
    <tabColor theme="5"/>
  </sheetPr>
  <dimension ref="A1:O74"/>
  <sheetViews>
    <sheetView workbookViewId="0">
      <selection activeCell="H5" sqref="H5"/>
    </sheetView>
  </sheetViews>
  <sheetFormatPr defaultColWidth="11.54296875" defaultRowHeight="14.5" customHeight="1" zeroHeight="1" x14ac:dyDescent="0.35"/>
  <cols>
    <col min="1" max="1" width="4.26953125" customWidth="1"/>
    <col min="2" max="3" width="14.453125" customWidth="1"/>
    <col min="4" max="4" width="13.81640625" customWidth="1"/>
    <col min="5" max="5" width="6.54296875" customWidth="1"/>
    <col min="6" max="6" width="83.81640625" customWidth="1"/>
    <col min="7" max="7" width="12.54296875" customWidth="1"/>
    <col min="8" max="8" width="10.81640625" customWidth="1"/>
    <col min="9" max="9" width="42.1796875" customWidth="1"/>
    <col min="10" max="14" width="9.1796875"/>
    <col min="15" max="15" width="27.54296875" hidden="1" customWidth="1"/>
  </cols>
  <sheetData>
    <row r="1" spans="1:15" x14ac:dyDescent="0.35">
      <c r="A1" s="104"/>
      <c r="B1" s="104"/>
      <c r="C1" s="104"/>
      <c r="D1" s="104"/>
      <c r="E1" s="104"/>
      <c r="F1" s="104"/>
      <c r="G1" s="104"/>
      <c r="H1" s="104"/>
      <c r="I1" s="104"/>
    </row>
    <row r="2" spans="1:15" ht="23.25" customHeight="1" x14ac:dyDescent="0.55000000000000004">
      <c r="A2" s="104"/>
      <c r="B2" s="104"/>
      <c r="C2" s="118" t="s">
        <v>213</v>
      </c>
      <c r="D2" s="104"/>
      <c r="E2" s="104"/>
      <c r="F2" s="104"/>
      <c r="G2" s="104"/>
      <c r="H2" s="104"/>
      <c r="I2" s="104"/>
    </row>
    <row r="3" spans="1:15" ht="23.25" customHeight="1" x14ac:dyDescent="0.55000000000000004">
      <c r="A3" s="104"/>
      <c r="B3" s="104"/>
      <c r="C3" s="118"/>
      <c r="D3" s="104"/>
      <c r="E3" s="104"/>
      <c r="F3" s="104"/>
      <c r="G3" s="104"/>
      <c r="H3" s="119" t="s">
        <v>214</v>
      </c>
      <c r="I3" s="119" t="s">
        <v>215</v>
      </c>
    </row>
    <row r="4" spans="1:15" x14ac:dyDescent="0.35">
      <c r="A4" s="120" t="s">
        <v>216</v>
      </c>
      <c r="B4" s="120" t="s">
        <v>217</v>
      </c>
      <c r="C4" s="120" t="s">
        <v>218</v>
      </c>
      <c r="D4" s="120" t="s">
        <v>219</v>
      </c>
      <c r="E4" s="120" t="s">
        <v>220</v>
      </c>
      <c r="F4" s="120" t="s">
        <v>221</v>
      </c>
      <c r="G4" s="120" t="s">
        <v>222</v>
      </c>
      <c r="H4" s="120" t="s">
        <v>223</v>
      </c>
      <c r="I4" s="120" t="s">
        <v>224</v>
      </c>
      <c r="O4" t="s">
        <v>225</v>
      </c>
    </row>
    <row r="5" spans="1:15" ht="15" customHeight="1" x14ac:dyDescent="0.35">
      <c r="A5" s="267">
        <v>1</v>
      </c>
      <c r="B5" s="269" t="s">
        <v>12</v>
      </c>
      <c r="C5" s="271" t="s">
        <v>44</v>
      </c>
      <c r="D5" s="273" t="s">
        <v>226</v>
      </c>
      <c r="E5" s="121">
        <v>1.1000000000000001</v>
      </c>
      <c r="F5" s="122" t="s">
        <v>227</v>
      </c>
      <c r="G5" s="123" t="s">
        <v>216</v>
      </c>
      <c r="H5" s="124"/>
      <c r="I5" s="123"/>
      <c r="O5" t="s">
        <v>228</v>
      </c>
    </row>
    <row r="6" spans="1:15" x14ac:dyDescent="0.35">
      <c r="A6" s="267"/>
      <c r="B6" s="269"/>
      <c r="C6" s="271"/>
      <c r="D6" s="274"/>
      <c r="E6" s="121">
        <v>1.2</v>
      </c>
      <c r="F6" s="122" t="s">
        <v>229</v>
      </c>
      <c r="G6" s="123" t="s">
        <v>230</v>
      </c>
      <c r="H6" s="124"/>
      <c r="I6" s="123"/>
      <c r="O6" t="s">
        <v>231</v>
      </c>
    </row>
    <row r="7" spans="1:15" x14ac:dyDescent="0.35">
      <c r="A7" s="267"/>
      <c r="B7" s="269"/>
      <c r="C7" s="271"/>
      <c r="D7" s="274"/>
      <c r="E7" s="121" t="s">
        <v>232</v>
      </c>
      <c r="F7" s="122" t="s">
        <v>233</v>
      </c>
      <c r="G7" s="123" t="s">
        <v>234</v>
      </c>
      <c r="H7" s="124"/>
      <c r="I7" s="123"/>
      <c r="O7" t="s">
        <v>235</v>
      </c>
    </row>
    <row r="8" spans="1:15" x14ac:dyDescent="0.35">
      <c r="A8" s="267"/>
      <c r="B8" s="269"/>
      <c r="C8" s="271"/>
      <c r="D8" s="274"/>
      <c r="E8" s="121">
        <v>1.3</v>
      </c>
      <c r="F8" s="122" t="s">
        <v>236</v>
      </c>
      <c r="G8" s="123" t="s">
        <v>230</v>
      </c>
      <c r="H8" s="124"/>
      <c r="I8" s="123"/>
      <c r="O8" t="s">
        <v>237</v>
      </c>
    </row>
    <row r="9" spans="1:15" x14ac:dyDescent="0.35">
      <c r="A9" s="267"/>
      <c r="B9" s="269"/>
      <c r="C9" s="271"/>
      <c r="D9" s="274"/>
      <c r="E9" s="121" t="s">
        <v>238</v>
      </c>
      <c r="F9" s="122" t="s">
        <v>239</v>
      </c>
      <c r="G9" s="123" t="s">
        <v>234</v>
      </c>
      <c r="H9" s="124"/>
      <c r="I9" s="123"/>
      <c r="O9" t="s">
        <v>240</v>
      </c>
    </row>
    <row r="10" spans="1:15" x14ac:dyDescent="0.35">
      <c r="A10" s="267"/>
      <c r="B10" s="269"/>
      <c r="C10" s="271"/>
      <c r="D10" s="274"/>
      <c r="E10" s="121">
        <v>1.4</v>
      </c>
      <c r="F10" s="122" t="s">
        <v>241</v>
      </c>
      <c r="G10" s="123" t="s">
        <v>242</v>
      </c>
      <c r="H10" s="124"/>
      <c r="I10" s="123"/>
      <c r="O10" t="s">
        <v>243</v>
      </c>
    </row>
    <row r="11" spans="1:15" x14ac:dyDescent="0.35">
      <c r="A11" s="267"/>
      <c r="B11" s="269"/>
      <c r="C11" s="271"/>
      <c r="D11" s="274"/>
      <c r="E11" s="121" t="s">
        <v>244</v>
      </c>
      <c r="F11" s="122" t="s">
        <v>245</v>
      </c>
      <c r="G11" s="123" t="s">
        <v>242</v>
      </c>
      <c r="H11" s="124"/>
      <c r="I11" s="122"/>
      <c r="O11" t="s">
        <v>246</v>
      </c>
    </row>
    <row r="12" spans="1:15" x14ac:dyDescent="0.35">
      <c r="A12" s="267"/>
      <c r="B12" s="269"/>
      <c r="C12" s="271"/>
      <c r="D12" s="275"/>
      <c r="E12" s="125" t="s">
        <v>247</v>
      </c>
      <c r="F12" s="122" t="s">
        <v>248</v>
      </c>
      <c r="G12" s="123" t="s">
        <v>249</v>
      </c>
      <c r="H12" s="124"/>
      <c r="I12" s="123"/>
      <c r="O12" t="s">
        <v>250</v>
      </c>
    </row>
    <row r="13" spans="1:15" x14ac:dyDescent="0.35">
      <c r="A13" s="267"/>
      <c r="B13" s="269"/>
      <c r="C13" s="271"/>
      <c r="D13" s="274" t="s">
        <v>251</v>
      </c>
      <c r="E13" s="121">
        <v>1.5</v>
      </c>
      <c r="F13" s="126" t="s">
        <v>252</v>
      </c>
      <c r="G13" s="127" t="s">
        <v>216</v>
      </c>
      <c r="H13" s="124"/>
      <c r="I13" s="127"/>
      <c r="O13" t="s">
        <v>253</v>
      </c>
    </row>
    <row r="14" spans="1:15" x14ac:dyDescent="0.35">
      <c r="A14" s="267"/>
      <c r="B14" s="269"/>
      <c r="C14" s="271"/>
      <c r="D14" s="274"/>
      <c r="E14" s="121">
        <v>1.6</v>
      </c>
      <c r="F14" s="126" t="s">
        <v>254</v>
      </c>
      <c r="G14" s="127" t="s">
        <v>255</v>
      </c>
      <c r="H14" s="124"/>
      <c r="I14" s="127"/>
      <c r="O14" t="s">
        <v>256</v>
      </c>
    </row>
    <row r="15" spans="1:15" x14ac:dyDescent="0.35">
      <c r="A15" s="267"/>
      <c r="B15" s="269"/>
      <c r="C15" s="271"/>
      <c r="D15" s="274"/>
      <c r="E15" s="121" t="s">
        <v>257</v>
      </c>
      <c r="F15" s="126" t="s">
        <v>258</v>
      </c>
      <c r="G15" s="127" t="s">
        <v>234</v>
      </c>
      <c r="H15" s="124"/>
      <c r="I15" s="127"/>
      <c r="O15" t="s">
        <v>259</v>
      </c>
    </row>
    <row r="16" spans="1:15" x14ac:dyDescent="0.35">
      <c r="A16" s="267"/>
      <c r="B16" s="269"/>
      <c r="C16" s="271"/>
      <c r="D16" s="274"/>
      <c r="E16" s="121">
        <v>1.7</v>
      </c>
      <c r="F16" s="126" t="s">
        <v>260</v>
      </c>
      <c r="G16" s="127" t="s">
        <v>255</v>
      </c>
      <c r="H16" s="124"/>
      <c r="I16" s="127"/>
      <c r="O16" t="s">
        <v>261</v>
      </c>
    </row>
    <row r="17" spans="1:15" x14ac:dyDescent="0.35">
      <c r="A17" s="267"/>
      <c r="B17" s="269"/>
      <c r="C17" s="271"/>
      <c r="D17" s="274"/>
      <c r="E17" s="121" t="s">
        <v>262</v>
      </c>
      <c r="F17" s="126" t="s">
        <v>263</v>
      </c>
      <c r="G17" s="127" t="s">
        <v>234</v>
      </c>
      <c r="H17" s="124"/>
      <c r="I17" s="127"/>
      <c r="O17" t="s">
        <v>264</v>
      </c>
    </row>
    <row r="18" spans="1:15" x14ac:dyDescent="0.35">
      <c r="A18" s="267"/>
      <c r="B18" s="269"/>
      <c r="C18" s="271"/>
      <c r="D18" s="274"/>
      <c r="E18" s="121">
        <v>1.8</v>
      </c>
      <c r="F18" s="126" t="s">
        <v>265</v>
      </c>
      <c r="G18" s="127" t="s">
        <v>266</v>
      </c>
      <c r="H18" s="124"/>
      <c r="I18" s="127"/>
      <c r="O18" t="s">
        <v>267</v>
      </c>
    </row>
    <row r="19" spans="1:15" x14ac:dyDescent="0.35">
      <c r="A19" s="267"/>
      <c r="B19" s="269"/>
      <c r="C19" s="271"/>
      <c r="D19" s="274"/>
      <c r="E19" s="121" t="s">
        <v>268</v>
      </c>
      <c r="F19" s="126" t="s">
        <v>269</v>
      </c>
      <c r="G19" s="127" t="s">
        <v>266</v>
      </c>
      <c r="H19" s="124"/>
      <c r="I19" s="127"/>
      <c r="O19" t="s">
        <v>270</v>
      </c>
    </row>
    <row r="20" spans="1:15" x14ac:dyDescent="0.35">
      <c r="A20" s="267"/>
      <c r="B20" s="269"/>
      <c r="C20" s="271"/>
      <c r="D20" s="275"/>
      <c r="E20" s="125" t="s">
        <v>271</v>
      </c>
      <c r="F20" s="126" t="s">
        <v>272</v>
      </c>
      <c r="G20" s="127" t="s">
        <v>249</v>
      </c>
      <c r="H20" s="124"/>
      <c r="I20" s="127"/>
      <c r="O20" t="s">
        <v>273</v>
      </c>
    </row>
    <row r="21" spans="1:15" x14ac:dyDescent="0.35">
      <c r="A21" s="267"/>
      <c r="B21" s="269"/>
      <c r="C21" s="271"/>
      <c r="D21" s="128" t="s">
        <v>274</v>
      </c>
      <c r="E21" s="121">
        <v>1.9</v>
      </c>
      <c r="F21" s="122" t="s">
        <v>275</v>
      </c>
      <c r="G21" s="123" t="s">
        <v>216</v>
      </c>
      <c r="H21" s="124"/>
      <c r="I21" s="123"/>
    </row>
    <row r="22" spans="1:15" x14ac:dyDescent="0.35">
      <c r="A22" s="267"/>
      <c r="B22" s="269"/>
      <c r="C22" s="271"/>
      <c r="D22" s="128"/>
      <c r="E22" s="121" t="s">
        <v>276</v>
      </c>
      <c r="F22" s="122" t="s">
        <v>277</v>
      </c>
      <c r="G22" s="123" t="s">
        <v>242</v>
      </c>
      <c r="H22" s="124"/>
      <c r="I22" s="123"/>
    </row>
    <row r="23" spans="1:15" x14ac:dyDescent="0.35">
      <c r="A23" s="267"/>
      <c r="B23" s="269"/>
      <c r="C23" s="271"/>
      <c r="D23" s="128"/>
      <c r="E23" s="121" t="s">
        <v>278</v>
      </c>
      <c r="F23" s="122" t="s">
        <v>279</v>
      </c>
      <c r="G23" s="123" t="s">
        <v>216</v>
      </c>
      <c r="H23" s="124"/>
      <c r="I23" s="123"/>
    </row>
    <row r="24" spans="1:15" x14ac:dyDescent="0.35">
      <c r="A24" s="267"/>
      <c r="B24" s="269"/>
      <c r="C24" s="271"/>
      <c r="D24" s="129"/>
      <c r="E24" s="125" t="s">
        <v>280</v>
      </c>
      <c r="F24" s="122" t="s">
        <v>281</v>
      </c>
      <c r="G24" s="123" t="s">
        <v>234</v>
      </c>
      <c r="H24" s="124"/>
      <c r="I24" s="123"/>
    </row>
    <row r="25" spans="1:15" x14ac:dyDescent="0.35">
      <c r="A25" s="267"/>
      <c r="B25" s="269"/>
      <c r="C25" s="271"/>
      <c r="D25" s="128" t="s">
        <v>282</v>
      </c>
      <c r="E25" s="130" t="s">
        <v>283</v>
      </c>
      <c r="F25" s="126" t="s">
        <v>284</v>
      </c>
      <c r="G25" s="127" t="s">
        <v>216</v>
      </c>
      <c r="H25" s="124"/>
      <c r="I25" s="127"/>
    </row>
    <row r="26" spans="1:15" x14ac:dyDescent="0.35">
      <c r="A26" s="267"/>
      <c r="B26" s="269"/>
      <c r="C26" s="271"/>
      <c r="D26" s="131"/>
      <c r="E26" s="121" t="s">
        <v>285</v>
      </c>
      <c r="F26" s="132" t="s">
        <v>286</v>
      </c>
      <c r="G26" s="127" t="s">
        <v>242</v>
      </c>
      <c r="H26" s="124"/>
      <c r="I26" s="127"/>
    </row>
    <row r="27" spans="1:15" x14ac:dyDescent="0.35">
      <c r="A27" s="267"/>
      <c r="B27" s="269"/>
      <c r="C27" s="271"/>
      <c r="D27" s="131"/>
      <c r="E27" s="121" t="s">
        <v>287</v>
      </c>
      <c r="F27" s="132" t="s">
        <v>288</v>
      </c>
      <c r="G27" s="127" t="s">
        <v>216</v>
      </c>
      <c r="H27" s="124"/>
      <c r="I27" s="127"/>
    </row>
    <row r="28" spans="1:15" x14ac:dyDescent="0.35">
      <c r="A28" s="268"/>
      <c r="B28" s="270"/>
      <c r="C28" s="272"/>
      <c r="D28" s="133"/>
      <c r="E28" s="134" t="s">
        <v>289</v>
      </c>
      <c r="F28" s="135" t="s">
        <v>290</v>
      </c>
      <c r="G28" s="136" t="s">
        <v>234</v>
      </c>
      <c r="H28" s="137"/>
      <c r="I28" s="136"/>
    </row>
    <row r="29" spans="1:15" ht="15" customHeight="1" x14ac:dyDescent="0.35">
      <c r="A29" s="258">
        <v>2</v>
      </c>
      <c r="B29" s="260" t="s">
        <v>13</v>
      </c>
      <c r="C29" s="138" t="s">
        <v>79</v>
      </c>
      <c r="D29" s="139" t="s">
        <v>291</v>
      </c>
      <c r="E29" s="140">
        <v>2.1</v>
      </c>
      <c r="F29" s="141" t="s">
        <v>292</v>
      </c>
      <c r="G29" s="142" t="s">
        <v>216</v>
      </c>
      <c r="H29" s="143"/>
      <c r="I29" s="142"/>
      <c r="O29" t="s">
        <v>293</v>
      </c>
    </row>
    <row r="30" spans="1:15" x14ac:dyDescent="0.35">
      <c r="A30" s="259"/>
      <c r="B30" s="261"/>
      <c r="C30" s="262" t="s">
        <v>83</v>
      </c>
      <c r="D30" s="264" t="s">
        <v>294</v>
      </c>
      <c r="E30" s="144">
        <v>2.2000000000000002</v>
      </c>
      <c r="F30" s="145" t="s">
        <v>294</v>
      </c>
      <c r="G30" s="146" t="s">
        <v>295</v>
      </c>
      <c r="H30" s="147"/>
      <c r="I30" s="146"/>
      <c r="O30" t="s">
        <v>296</v>
      </c>
    </row>
    <row r="31" spans="1:15" x14ac:dyDescent="0.35">
      <c r="A31" s="259"/>
      <c r="B31" s="261"/>
      <c r="C31" s="262"/>
      <c r="D31" s="265"/>
      <c r="E31" s="144" t="s">
        <v>297</v>
      </c>
      <c r="F31" s="145" t="s">
        <v>298</v>
      </c>
      <c r="G31" s="146" t="s">
        <v>299</v>
      </c>
      <c r="H31" s="147"/>
      <c r="I31" s="146"/>
      <c r="O31" t="s">
        <v>300</v>
      </c>
    </row>
    <row r="32" spans="1:15" x14ac:dyDescent="0.35">
      <c r="A32" s="259"/>
      <c r="B32" s="261"/>
      <c r="C32" s="262"/>
      <c r="D32" s="265"/>
      <c r="E32" s="144" t="s">
        <v>301</v>
      </c>
      <c r="F32" s="145" t="s">
        <v>302</v>
      </c>
      <c r="G32" s="146" t="s">
        <v>299</v>
      </c>
      <c r="H32" s="147"/>
      <c r="I32" s="146"/>
      <c r="O32" t="s">
        <v>303</v>
      </c>
    </row>
    <row r="33" spans="1:15" x14ac:dyDescent="0.35">
      <c r="A33" s="259"/>
      <c r="B33" s="261"/>
      <c r="C33" s="263"/>
      <c r="D33" s="266"/>
      <c r="E33" s="148" t="s">
        <v>304</v>
      </c>
      <c r="F33" s="145" t="s">
        <v>305</v>
      </c>
      <c r="G33" s="146" t="s">
        <v>299</v>
      </c>
      <c r="H33" s="147"/>
      <c r="I33" s="146"/>
      <c r="O33" t="s">
        <v>306</v>
      </c>
    </row>
    <row r="34" spans="1:15" ht="15" customHeight="1" x14ac:dyDescent="0.35">
      <c r="A34" s="247">
        <v>4</v>
      </c>
      <c r="B34" s="249" t="s">
        <v>15</v>
      </c>
      <c r="C34" s="251" t="s">
        <v>150</v>
      </c>
      <c r="D34" s="254" t="s">
        <v>307</v>
      </c>
      <c r="E34" s="149">
        <v>4.0999999999999996</v>
      </c>
      <c r="F34" s="150" t="s">
        <v>308</v>
      </c>
      <c r="G34" s="151" t="s">
        <v>309</v>
      </c>
      <c r="H34" s="143"/>
      <c r="I34" s="151"/>
      <c r="O34" t="s">
        <v>310</v>
      </c>
    </row>
    <row r="35" spans="1:15" x14ac:dyDescent="0.35">
      <c r="A35" s="248"/>
      <c r="B35" s="250"/>
      <c r="C35" s="252"/>
      <c r="D35" s="255"/>
      <c r="E35" s="152" t="s">
        <v>311</v>
      </c>
      <c r="F35" s="153" t="s">
        <v>312</v>
      </c>
      <c r="G35" s="154" t="s">
        <v>309</v>
      </c>
      <c r="H35" s="147"/>
      <c r="I35" s="154"/>
      <c r="O35" t="s">
        <v>313</v>
      </c>
    </row>
    <row r="36" spans="1:15" x14ac:dyDescent="0.35">
      <c r="A36" s="248"/>
      <c r="B36" s="250"/>
      <c r="C36" s="252"/>
      <c r="D36" s="256"/>
      <c r="E36" s="155" t="s">
        <v>314</v>
      </c>
      <c r="F36" s="153" t="s">
        <v>315</v>
      </c>
      <c r="G36" s="154" t="s">
        <v>309</v>
      </c>
      <c r="H36" s="147"/>
      <c r="I36" s="154"/>
      <c r="O36" t="s">
        <v>316</v>
      </c>
    </row>
    <row r="37" spans="1:15" x14ac:dyDescent="0.35">
      <c r="A37" s="248"/>
      <c r="B37" s="250"/>
      <c r="C37" s="252"/>
      <c r="D37" s="255" t="s">
        <v>317</v>
      </c>
      <c r="E37" s="152">
        <v>4.2</v>
      </c>
      <c r="F37" s="156" t="s">
        <v>318</v>
      </c>
      <c r="G37" s="157" t="s">
        <v>216</v>
      </c>
      <c r="H37" s="147"/>
      <c r="I37" s="157"/>
      <c r="O37" t="s">
        <v>319</v>
      </c>
    </row>
    <row r="38" spans="1:15" x14ac:dyDescent="0.35">
      <c r="A38" s="248"/>
      <c r="B38" s="250"/>
      <c r="C38" s="252"/>
      <c r="D38" s="255"/>
      <c r="E38" s="152" t="s">
        <v>320</v>
      </c>
      <c r="F38" s="156" t="s">
        <v>321</v>
      </c>
      <c r="G38" s="157" t="s">
        <v>322</v>
      </c>
      <c r="H38" s="147"/>
      <c r="I38" s="157"/>
      <c r="O38" t="s">
        <v>323</v>
      </c>
    </row>
    <row r="39" spans="1:15" x14ac:dyDescent="0.35">
      <c r="A39" s="248"/>
      <c r="B39" s="250"/>
      <c r="C39" s="252"/>
      <c r="D39" s="255"/>
      <c r="E39" s="152" t="s">
        <v>324</v>
      </c>
      <c r="F39" s="156" t="s">
        <v>325</v>
      </c>
      <c r="G39" s="157" t="s">
        <v>322</v>
      </c>
      <c r="H39" s="147"/>
      <c r="I39" s="157"/>
      <c r="O39" t="s">
        <v>326</v>
      </c>
    </row>
    <row r="40" spans="1:15" x14ac:dyDescent="0.35">
      <c r="A40" s="248"/>
      <c r="B40" s="250"/>
      <c r="C40" s="253"/>
      <c r="D40" s="256"/>
      <c r="E40" s="155" t="s">
        <v>327</v>
      </c>
      <c r="F40" s="156" t="s">
        <v>328</v>
      </c>
      <c r="G40" s="157" t="s">
        <v>216</v>
      </c>
      <c r="H40" s="147"/>
      <c r="I40" s="157"/>
      <c r="O40" t="s">
        <v>329</v>
      </c>
    </row>
    <row r="41" spans="1:15" x14ac:dyDescent="0.35">
      <c r="A41" s="248"/>
      <c r="B41" s="250"/>
      <c r="C41" s="252"/>
      <c r="D41" s="257" t="s">
        <v>330</v>
      </c>
      <c r="E41" s="158">
        <v>4.5999999999999996</v>
      </c>
      <c r="F41" s="153" t="s">
        <v>331</v>
      </c>
      <c r="G41" s="154" t="s">
        <v>216</v>
      </c>
      <c r="H41" s="147"/>
      <c r="I41" s="154"/>
      <c r="O41" t="s">
        <v>332</v>
      </c>
    </row>
    <row r="42" spans="1:15" x14ac:dyDescent="0.35">
      <c r="A42" s="248"/>
      <c r="B42" s="250"/>
      <c r="C42" s="252"/>
      <c r="D42" s="255"/>
      <c r="E42" s="152" t="s">
        <v>333</v>
      </c>
      <c r="F42" s="153" t="s">
        <v>334</v>
      </c>
      <c r="G42" s="154" t="s">
        <v>335</v>
      </c>
      <c r="H42" s="147"/>
      <c r="I42" s="154"/>
      <c r="O42" t="s">
        <v>336</v>
      </c>
    </row>
    <row r="43" spans="1:15" x14ac:dyDescent="0.35">
      <c r="A43" s="248"/>
      <c r="B43" s="250"/>
      <c r="C43" s="252"/>
      <c r="D43" s="255"/>
      <c r="E43" s="152" t="s">
        <v>337</v>
      </c>
      <c r="F43" s="153" t="s">
        <v>338</v>
      </c>
      <c r="G43" s="154" t="s">
        <v>335</v>
      </c>
      <c r="H43" s="147"/>
      <c r="I43" s="154"/>
      <c r="O43" t="s">
        <v>339</v>
      </c>
    </row>
    <row r="44" spans="1:15" x14ac:dyDescent="0.35">
      <c r="A44" s="248"/>
      <c r="B44" s="250"/>
      <c r="C44" s="252"/>
      <c r="D44" s="255"/>
      <c r="E44" s="152" t="s">
        <v>340</v>
      </c>
      <c r="F44" s="153" t="s">
        <v>341</v>
      </c>
      <c r="G44" s="154" t="s">
        <v>234</v>
      </c>
      <c r="H44" s="147"/>
      <c r="I44" s="154"/>
    </row>
    <row r="45" spans="1:15" x14ac:dyDescent="0.35">
      <c r="A45" s="248"/>
      <c r="B45" s="250"/>
      <c r="C45" s="252"/>
      <c r="D45" s="256"/>
      <c r="E45" s="155" t="s">
        <v>342</v>
      </c>
      <c r="F45" s="153" t="s">
        <v>343</v>
      </c>
      <c r="G45" s="154" t="s">
        <v>234</v>
      </c>
      <c r="H45" s="147"/>
      <c r="I45" s="154"/>
    </row>
    <row r="46" spans="1:15" x14ac:dyDescent="0.35">
      <c r="A46" s="248"/>
      <c r="B46" s="250"/>
      <c r="C46" s="252"/>
      <c r="D46" s="257" t="s">
        <v>344</v>
      </c>
      <c r="E46" s="158">
        <v>4.7</v>
      </c>
      <c r="F46" s="156" t="s">
        <v>345</v>
      </c>
      <c r="G46" s="157" t="s">
        <v>216</v>
      </c>
      <c r="H46" s="159"/>
      <c r="I46" s="157"/>
      <c r="O46" t="s">
        <v>346</v>
      </c>
    </row>
    <row r="47" spans="1:15" x14ac:dyDescent="0.35">
      <c r="A47" s="248"/>
      <c r="B47" s="250"/>
      <c r="C47" s="252"/>
      <c r="D47" s="255"/>
      <c r="E47" s="152" t="s">
        <v>347</v>
      </c>
      <c r="F47" s="156" t="s">
        <v>348</v>
      </c>
      <c r="G47" s="157" t="s">
        <v>349</v>
      </c>
      <c r="H47" s="147"/>
      <c r="I47" s="157"/>
      <c r="O47" t="s">
        <v>350</v>
      </c>
    </row>
    <row r="48" spans="1:15" x14ac:dyDescent="0.35">
      <c r="A48" s="248"/>
      <c r="B48" s="250"/>
      <c r="C48" s="252"/>
      <c r="D48" s="255"/>
      <c r="E48" s="152" t="s">
        <v>351</v>
      </c>
      <c r="F48" s="156" t="s">
        <v>352</v>
      </c>
      <c r="G48" s="157" t="s">
        <v>349</v>
      </c>
      <c r="H48" s="147"/>
      <c r="I48" s="157"/>
      <c r="O48" t="s">
        <v>353</v>
      </c>
    </row>
    <row r="49" spans="1:9" x14ac:dyDescent="0.35">
      <c r="A49" s="248"/>
      <c r="B49" s="250"/>
      <c r="C49" s="252"/>
      <c r="D49" s="255"/>
      <c r="E49" s="152" t="s">
        <v>354</v>
      </c>
      <c r="F49" s="156" t="s">
        <v>355</v>
      </c>
      <c r="G49" s="157" t="s">
        <v>234</v>
      </c>
      <c r="H49" s="147"/>
      <c r="I49" s="157"/>
    </row>
    <row r="50" spans="1:9" x14ac:dyDescent="0.35">
      <c r="A50" s="248"/>
      <c r="B50" s="250"/>
      <c r="C50" s="253"/>
      <c r="D50" s="256"/>
      <c r="E50" s="155" t="s">
        <v>356</v>
      </c>
      <c r="F50" s="156" t="s">
        <v>357</v>
      </c>
      <c r="G50" s="157" t="s">
        <v>234</v>
      </c>
      <c r="H50" s="147"/>
      <c r="I50" s="157"/>
    </row>
    <row r="51" spans="1:9" x14ac:dyDescent="0.35"/>
    <row r="52" spans="1:9" x14ac:dyDescent="0.35"/>
    <row r="53" spans="1:9" x14ac:dyDescent="0.35"/>
    <row r="54" spans="1:9" x14ac:dyDescent="0.35"/>
    <row r="55" spans="1:9" x14ac:dyDescent="0.35"/>
    <row r="56" spans="1:9" x14ac:dyDescent="0.35"/>
    <row r="57" spans="1:9" x14ac:dyDescent="0.35"/>
    <row r="58" spans="1:9" x14ac:dyDescent="0.35"/>
    <row r="59" spans="1:9" x14ac:dyDescent="0.35"/>
    <row r="60" spans="1:9" x14ac:dyDescent="0.35"/>
    <row r="61" spans="1:9" x14ac:dyDescent="0.35"/>
    <row r="62" spans="1:9" x14ac:dyDescent="0.35"/>
    <row r="63" spans="1:9" x14ac:dyDescent="0.35"/>
    <row r="64" spans="1:9"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sheetData>
  <mergeCells count="17">
    <mergeCell ref="A29:A33"/>
    <mergeCell ref="B29:B33"/>
    <mergeCell ref="C30:C33"/>
    <mergeCell ref="D30:D33"/>
    <mergeCell ref="A5:A28"/>
    <mergeCell ref="B5:B28"/>
    <mergeCell ref="C5:C28"/>
    <mergeCell ref="D5:D12"/>
    <mergeCell ref="D13:D20"/>
    <mergeCell ref="A34:A50"/>
    <mergeCell ref="B34:B50"/>
    <mergeCell ref="C34:C40"/>
    <mergeCell ref="D34:D36"/>
    <mergeCell ref="D37:D40"/>
    <mergeCell ref="C41:C50"/>
    <mergeCell ref="D41:D45"/>
    <mergeCell ref="D46:D50"/>
  </mergeCells>
  <conditionalFormatting sqref="D29:E30 E31:E33">
    <cfRule type="expression" dxfId="19" priority="3">
      <formula>OR($D29="Advanced",$D29="Best Practice")</formula>
    </cfRule>
  </conditionalFormatting>
  <conditionalFormatting sqref="F29:F33">
    <cfRule type="expression" dxfId="18" priority="4">
      <formula>$D29="Best Practice"</formula>
    </cfRule>
  </conditionalFormatting>
  <conditionalFormatting sqref="D34:E34 D37:E37 E35:E36 E38:E40">
    <cfRule type="expression" dxfId="17" priority="5">
      <formula>OR($D34="Advanced",$D34="Best Practice")</formula>
    </cfRule>
  </conditionalFormatting>
  <conditionalFormatting sqref="F34:F40">
    <cfRule type="expression" dxfId="16" priority="6">
      <formula>$D34="Best Practice"</formula>
    </cfRule>
  </conditionalFormatting>
  <conditionalFormatting sqref="E45">
    <cfRule type="expression" dxfId="15" priority="7">
      <formula>OR(AND($D45="Advanced",OR($D46="Advanced",$D46="Best Practice")),AND($D45="Best Practice",OR($D46="Advanced",$D46="Best Practice")))</formula>
    </cfRule>
  </conditionalFormatting>
  <conditionalFormatting sqref="D5:E5 D13:E13 E6:E12 D21:E28 E14:E20">
    <cfRule type="expression" dxfId="14" priority="8">
      <formula>OR($H5="Advanced",$H5="Best Practice")</formula>
    </cfRule>
  </conditionalFormatting>
  <conditionalFormatting sqref="F14:F28">
    <cfRule type="expression" dxfId="13" priority="9">
      <formula>$H14="Best Practice"</formula>
    </cfRule>
  </conditionalFormatting>
  <conditionalFormatting sqref="F5:F11 F13:F22 F25:F28">
    <cfRule type="expression" dxfId="12" priority="10">
      <formula>AND($H5="Best Practice",$H6="Best Practice")</formula>
    </cfRule>
  </conditionalFormatting>
  <conditionalFormatting sqref="I11:N11">
    <cfRule type="expression" dxfId="11" priority="2">
      <formula>AND($H11="Best Practice",$H12="Best Practice")</formula>
    </cfRule>
  </conditionalFormatting>
  <conditionalFormatting sqref="F12">
    <cfRule type="expression" dxfId="10" priority="1">
      <formula>AND($H12="Best Practice",$H13="Best Practice")</formula>
    </cfRule>
  </conditionalFormatting>
  <conditionalFormatting sqref="F23:F24">
    <cfRule type="expression" dxfId="9" priority="11">
      <formula>AND($H23="Best Practice",$H25="Best Practice")</formula>
    </cfRule>
  </conditionalFormatting>
  <conditionalFormatting sqref="E43:E44 D41:E41 D46:E46 E48">
    <cfRule type="expression" dxfId="8" priority="12">
      <formula>OR(AND($D41="Advanced",OR($D43="Advanced",$D43="Best Practice")),AND($D41="Best Practice",OR($D43="Advanced",$D43="Best Practice")))</formula>
    </cfRule>
  </conditionalFormatting>
  <conditionalFormatting sqref="D42:E42 D47:E47">
    <cfRule type="expression" dxfId="7" priority="13">
      <formula>OR(AND($D42="Advanced",OR($D45="Advanced",$D45="Best Practice")),AND($D42="Best Practice",OR($D45="Advanced",$D45="Best Practice")))</formula>
    </cfRule>
  </conditionalFormatting>
  <conditionalFormatting sqref="E50">
    <cfRule type="expression" dxfId="6" priority="14">
      <formula>OR(AND($D50="Advanced",OR(#REF!="Advanced",#REF!="Best Practice")),AND($D50="Best Practice",OR(#REF!="Advanced",#REF!="Best Practice")))</formula>
    </cfRule>
  </conditionalFormatting>
  <conditionalFormatting sqref="F44:F47">
    <cfRule type="expression" dxfId="5" priority="15">
      <formula>AND($D44="Best Practice",$D51="Best Practice",$D52="Best Practice")</formula>
    </cfRule>
  </conditionalFormatting>
  <conditionalFormatting sqref="E49">
    <cfRule type="expression" dxfId="4" priority="16">
      <formula>OR(AND($D49="Advanced",OR(#REF!="Advanced",#REF!="Best Practice")),AND($D49="Best Practice",OR(#REF!="Advanced",#REF!="Best Practice")))</formula>
    </cfRule>
  </conditionalFormatting>
  <conditionalFormatting sqref="F43">
    <cfRule type="expression" dxfId="3" priority="17">
      <formula>AND($D43="Best Practice",$D51="Best Practice",$D52="Best Practice")</formula>
    </cfRule>
  </conditionalFormatting>
  <conditionalFormatting sqref="F50">
    <cfRule type="expression" dxfId="2" priority="18">
      <formula>AND($D50="Best Practice",$D55="Best Practice",$D56="Best Practice")</formula>
    </cfRule>
  </conditionalFormatting>
  <conditionalFormatting sqref="F48:F49">
    <cfRule type="expression" dxfId="1" priority="19">
      <formula>AND($D48="Best Practice",$D54="Best Practice",$D55="Best Practice")</formula>
    </cfRule>
  </conditionalFormatting>
  <conditionalFormatting sqref="F41:F42">
    <cfRule type="expression" dxfId="0" priority="20">
      <formula>AND($D41="Best Practice",#REF!="Best Practice",$D51="Best Practice")</formula>
    </cfRule>
  </conditionalFormatting>
  <dataValidations count="2">
    <dataValidation allowBlank="1" showInputMessage="1" showErrorMessage="1" sqref="H4:H6 I4:N10 H8:H50 I12:N50" xr:uid="{C8225A53-B0FB-4FDE-84D9-04179D3C3606}">
      <formula1>#REF!</formula1>
      <formula2>0</formula2>
    </dataValidation>
    <dataValidation type="list" allowBlank="1" showInputMessage="1" showErrorMessage="1" sqref="H7" xr:uid="{137F6F96-4675-4184-9046-C6469936CBCA}">
      <formula1>$H$57:$H$64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34976-DCEE-4CC1-B950-BFDA119C1BCC}">
  <sheetPr>
    <tabColor theme="5"/>
  </sheetPr>
  <dimension ref="A1:D75"/>
  <sheetViews>
    <sheetView workbookViewId="0">
      <selection activeCell="A2" sqref="A2"/>
    </sheetView>
  </sheetViews>
  <sheetFormatPr defaultColWidth="11.54296875" defaultRowHeight="14.5" customHeight="1" zeroHeight="1" x14ac:dyDescent="0.35"/>
  <cols>
    <col min="1" max="1" width="15.1796875" style="103" customWidth="1"/>
    <col min="2" max="2" width="69.7265625" customWidth="1"/>
    <col min="3" max="3" width="113.7265625" customWidth="1"/>
    <col min="4" max="4" width="26.453125" hidden="1" customWidth="1"/>
  </cols>
  <sheetData>
    <row r="1" spans="1:4" x14ac:dyDescent="0.35">
      <c r="A1" s="160"/>
      <c r="B1" s="104"/>
      <c r="C1" s="104"/>
    </row>
    <row r="2" spans="1:4" ht="23.25" customHeight="1" x14ac:dyDescent="0.55000000000000004">
      <c r="A2" s="160"/>
      <c r="B2" s="118" t="s">
        <v>358</v>
      </c>
      <c r="C2" s="118"/>
    </row>
    <row r="3" spans="1:4" ht="23.5" x14ac:dyDescent="0.55000000000000004">
      <c r="A3" s="161"/>
      <c r="B3" s="162" t="s">
        <v>359</v>
      </c>
      <c r="C3" s="162"/>
    </row>
    <row r="4" spans="1:4" ht="20" x14ac:dyDescent="0.4">
      <c r="A4" s="161"/>
      <c r="B4" s="163"/>
      <c r="C4" s="164"/>
    </row>
    <row r="5" spans="1:4" ht="15.75" customHeight="1" x14ac:dyDescent="0.35">
      <c r="A5" s="165" t="s">
        <v>220</v>
      </c>
      <c r="B5" s="166" t="s">
        <v>221</v>
      </c>
      <c r="C5" s="166" t="s">
        <v>18</v>
      </c>
      <c r="D5" s="167" t="s">
        <v>360</v>
      </c>
    </row>
    <row r="6" spans="1:4" s="115" customFormat="1" x14ac:dyDescent="0.35">
      <c r="A6" s="168">
        <v>1.1000000000000001</v>
      </c>
      <c r="B6" s="169" t="s">
        <v>227</v>
      </c>
      <c r="C6" s="169" t="s">
        <v>361</v>
      </c>
      <c r="D6" s="116" t="str">
        <f>'B1. Data Gap Questionnaire'!O5</f>
        <v>B2.1</v>
      </c>
    </row>
    <row r="7" spans="1:4" s="115" customFormat="1" ht="29" x14ac:dyDescent="0.35">
      <c r="A7" s="168">
        <v>1.2</v>
      </c>
      <c r="B7" s="169" t="s">
        <v>229</v>
      </c>
      <c r="C7" s="169" t="s">
        <v>362</v>
      </c>
      <c r="D7" s="116" t="str">
        <f>'B1. Data Gap Questionnaire'!O6</f>
        <v>B2.1.1</v>
      </c>
    </row>
    <row r="8" spans="1:4" s="115" customFormat="1" x14ac:dyDescent="0.35">
      <c r="A8" s="168" t="s">
        <v>232</v>
      </c>
      <c r="B8" s="169" t="s">
        <v>233</v>
      </c>
      <c r="C8" s="169" t="s">
        <v>363</v>
      </c>
      <c r="D8" s="116" t="str">
        <f>'B1. Data Gap Questionnaire'!O7</f>
        <v>B2.1.1.1</v>
      </c>
    </row>
    <row r="9" spans="1:4" s="115" customFormat="1" ht="29" x14ac:dyDescent="0.35">
      <c r="A9" s="168">
        <v>1.3</v>
      </c>
      <c r="B9" s="169" t="s">
        <v>236</v>
      </c>
      <c r="C9" s="169" t="s">
        <v>364</v>
      </c>
      <c r="D9" s="116" t="str">
        <f>'B1. Data Gap Questionnaire'!O8</f>
        <v>B2.1.2</v>
      </c>
    </row>
    <row r="10" spans="1:4" s="115" customFormat="1" x14ac:dyDescent="0.35">
      <c r="A10" s="168" t="s">
        <v>238</v>
      </c>
      <c r="B10" s="169" t="s">
        <v>239</v>
      </c>
      <c r="C10" s="169" t="s">
        <v>365</v>
      </c>
      <c r="D10" s="116" t="str">
        <f>'B1. Data Gap Questionnaire'!O9</f>
        <v>B2.1.2.1</v>
      </c>
    </row>
    <row r="11" spans="1:4" s="115" customFormat="1" x14ac:dyDescent="0.35">
      <c r="A11" s="168">
        <v>1.4</v>
      </c>
      <c r="B11" s="169" t="s">
        <v>241</v>
      </c>
      <c r="C11" s="169" t="s">
        <v>366</v>
      </c>
      <c r="D11" s="116" t="str">
        <f>'B1. Data Gap Questionnaire'!O10</f>
        <v>B2.1.3</v>
      </c>
    </row>
    <row r="12" spans="1:4" s="115" customFormat="1" ht="29" x14ac:dyDescent="0.35">
      <c r="A12" s="168" t="s">
        <v>244</v>
      </c>
      <c r="B12" s="169" t="s">
        <v>245</v>
      </c>
      <c r="C12" s="169" t="s">
        <v>367</v>
      </c>
      <c r="D12" s="116" t="str">
        <f>'B1. Data Gap Questionnaire'!O11</f>
        <v>B2.1.4</v>
      </c>
    </row>
    <row r="13" spans="1:4" s="115" customFormat="1" ht="29" x14ac:dyDescent="0.35">
      <c r="A13" s="168" t="s">
        <v>247</v>
      </c>
      <c r="B13" s="169" t="s">
        <v>248</v>
      </c>
      <c r="C13" s="169" t="s">
        <v>368</v>
      </c>
      <c r="D13" s="116" t="str">
        <f>'B1. Data Gap Questionnaire'!O12</f>
        <v>B2.1.5</v>
      </c>
    </row>
    <row r="14" spans="1:4" s="115" customFormat="1" x14ac:dyDescent="0.35">
      <c r="A14" s="168">
        <v>1.5</v>
      </c>
      <c r="B14" s="170" t="s">
        <v>252</v>
      </c>
      <c r="C14" s="170" t="s">
        <v>369</v>
      </c>
      <c r="D14" s="116" t="str">
        <f>'B1. Data Gap Questionnaire'!O13</f>
        <v>B2.2</v>
      </c>
    </row>
    <row r="15" spans="1:4" s="115" customFormat="1" ht="29" x14ac:dyDescent="0.35">
      <c r="A15" s="168">
        <v>1.6</v>
      </c>
      <c r="B15" s="170" t="s">
        <v>254</v>
      </c>
      <c r="C15" s="170" t="s">
        <v>370</v>
      </c>
      <c r="D15" s="116" t="str">
        <f>'B1. Data Gap Questionnaire'!O14</f>
        <v>B2.2.1</v>
      </c>
    </row>
    <row r="16" spans="1:4" s="115" customFormat="1" x14ac:dyDescent="0.35">
      <c r="A16" s="168" t="s">
        <v>257</v>
      </c>
      <c r="B16" s="170" t="s">
        <v>258</v>
      </c>
      <c r="C16" s="170" t="s">
        <v>371</v>
      </c>
      <c r="D16" s="116" t="str">
        <f>'B1. Data Gap Questionnaire'!O15</f>
        <v>B2.2.1.1</v>
      </c>
    </row>
    <row r="17" spans="1:4" s="115" customFormat="1" ht="29" x14ac:dyDescent="0.35">
      <c r="A17" s="168">
        <v>1.7</v>
      </c>
      <c r="B17" s="170" t="s">
        <v>260</v>
      </c>
      <c r="C17" s="170" t="s">
        <v>372</v>
      </c>
      <c r="D17" s="116" t="str">
        <f>'B1. Data Gap Questionnaire'!O16</f>
        <v>B2.2.2</v>
      </c>
    </row>
    <row r="18" spans="1:4" s="115" customFormat="1" ht="29" x14ac:dyDescent="0.35">
      <c r="A18" s="168" t="s">
        <v>262</v>
      </c>
      <c r="B18" s="170" t="s">
        <v>263</v>
      </c>
      <c r="C18" s="170" t="s">
        <v>373</v>
      </c>
      <c r="D18" s="116" t="str">
        <f>'B1. Data Gap Questionnaire'!O17</f>
        <v>B2.2.2.1</v>
      </c>
    </row>
    <row r="19" spans="1:4" s="115" customFormat="1" x14ac:dyDescent="0.35">
      <c r="A19" s="168">
        <v>1.8</v>
      </c>
      <c r="B19" s="170" t="s">
        <v>265</v>
      </c>
      <c r="C19" s="170" t="s">
        <v>374</v>
      </c>
      <c r="D19" s="116" t="str">
        <f>'B1. Data Gap Questionnaire'!O18</f>
        <v>B2.2.3</v>
      </c>
    </row>
    <row r="20" spans="1:4" s="115" customFormat="1" ht="29" x14ac:dyDescent="0.35">
      <c r="A20" s="168" t="s">
        <v>268</v>
      </c>
      <c r="B20" s="170" t="s">
        <v>269</v>
      </c>
      <c r="C20" s="170" t="s">
        <v>375</v>
      </c>
      <c r="D20" s="116" t="str">
        <f>'B1. Data Gap Questionnaire'!O19</f>
        <v>B2.2.4</v>
      </c>
    </row>
    <row r="21" spans="1:4" s="115" customFormat="1" ht="29" x14ac:dyDescent="0.35">
      <c r="A21" s="168" t="s">
        <v>271</v>
      </c>
      <c r="B21" s="170" t="s">
        <v>272</v>
      </c>
      <c r="C21" s="170" t="s">
        <v>376</v>
      </c>
      <c r="D21" s="116" t="str">
        <f>'B1. Data Gap Questionnaire'!O20</f>
        <v>B2.2.5</v>
      </c>
    </row>
    <row r="22" spans="1:4" s="115" customFormat="1" x14ac:dyDescent="0.35">
      <c r="A22" s="168">
        <v>1.9</v>
      </c>
      <c r="B22" s="169" t="s">
        <v>275</v>
      </c>
      <c r="C22" s="169" t="s">
        <v>377</v>
      </c>
      <c r="D22" s="116">
        <f>'B1. Data Gap Questionnaire'!O21</f>
        <v>0</v>
      </c>
    </row>
    <row r="23" spans="1:4" s="115" customFormat="1" x14ac:dyDescent="0.35">
      <c r="A23" s="168" t="s">
        <v>276</v>
      </c>
      <c r="B23" s="169" t="s">
        <v>277</v>
      </c>
      <c r="C23" s="169" t="s">
        <v>378</v>
      </c>
      <c r="D23" s="116">
        <f>'B1. Data Gap Questionnaire'!O22</f>
        <v>0</v>
      </c>
    </row>
    <row r="24" spans="1:4" s="115" customFormat="1" x14ac:dyDescent="0.35">
      <c r="A24" s="168" t="s">
        <v>278</v>
      </c>
      <c r="B24" s="169" t="s">
        <v>279</v>
      </c>
      <c r="C24" s="169" t="s">
        <v>379</v>
      </c>
      <c r="D24" s="116">
        <f>'B1. Data Gap Questionnaire'!O23</f>
        <v>0</v>
      </c>
    </row>
    <row r="25" spans="1:4" s="115" customFormat="1" x14ac:dyDescent="0.35">
      <c r="A25" s="168" t="s">
        <v>280</v>
      </c>
      <c r="B25" s="169" t="s">
        <v>281</v>
      </c>
      <c r="C25" s="169" t="s">
        <v>380</v>
      </c>
      <c r="D25" s="116">
        <f>'B1. Data Gap Questionnaire'!O24</f>
        <v>0</v>
      </c>
    </row>
    <row r="26" spans="1:4" s="115" customFormat="1" x14ac:dyDescent="0.35">
      <c r="A26" s="168" t="s">
        <v>283</v>
      </c>
      <c r="B26" s="170" t="s">
        <v>284</v>
      </c>
      <c r="C26" s="170" t="s">
        <v>381</v>
      </c>
      <c r="D26" s="116">
        <f>'B1. Data Gap Questionnaire'!O25</f>
        <v>0</v>
      </c>
    </row>
    <row r="27" spans="1:4" s="115" customFormat="1" x14ac:dyDescent="0.35">
      <c r="A27" s="168" t="s">
        <v>285</v>
      </c>
      <c r="B27" s="170" t="s">
        <v>286</v>
      </c>
      <c r="C27" s="170" t="s">
        <v>382</v>
      </c>
      <c r="D27" s="116">
        <f>'B1. Data Gap Questionnaire'!O26</f>
        <v>0</v>
      </c>
    </row>
    <row r="28" spans="1:4" s="115" customFormat="1" x14ac:dyDescent="0.35">
      <c r="A28" s="168" t="s">
        <v>287</v>
      </c>
      <c r="B28" s="170" t="s">
        <v>288</v>
      </c>
      <c r="C28" s="170" t="s">
        <v>383</v>
      </c>
      <c r="D28" s="116">
        <f>'B1. Data Gap Questionnaire'!O27</f>
        <v>0</v>
      </c>
    </row>
    <row r="29" spans="1:4" s="115" customFormat="1" x14ac:dyDescent="0.35">
      <c r="A29" s="171" t="s">
        <v>289</v>
      </c>
      <c r="B29" s="172" t="s">
        <v>290</v>
      </c>
      <c r="C29" s="172" t="s">
        <v>384</v>
      </c>
      <c r="D29" s="116">
        <f>'B1. Data Gap Questionnaire'!O28</f>
        <v>0</v>
      </c>
    </row>
    <row r="30" spans="1:4" s="115" customFormat="1" ht="29" x14ac:dyDescent="0.35">
      <c r="A30" s="173">
        <v>2.1</v>
      </c>
      <c r="B30" s="174" t="s">
        <v>292</v>
      </c>
      <c r="C30" s="174" t="s">
        <v>385</v>
      </c>
      <c r="D30" s="116" t="str">
        <f>'B1. Data Gap Questionnaire'!O29</f>
        <v>D1.1.9</v>
      </c>
    </row>
    <row r="31" spans="1:4" s="115" customFormat="1" x14ac:dyDescent="0.35">
      <c r="A31" s="175">
        <v>2.2000000000000002</v>
      </c>
      <c r="B31" s="176" t="s">
        <v>294</v>
      </c>
      <c r="C31" s="176" t="s">
        <v>386</v>
      </c>
      <c r="D31" s="116" t="str">
        <f>'B1. Data Gap Questionnaire'!O30</f>
        <v>Sum of C1.1 - C4.1</v>
      </c>
    </row>
    <row r="32" spans="1:4" s="115" customFormat="1" x14ac:dyDescent="0.35">
      <c r="A32" s="175" t="s">
        <v>387</v>
      </c>
      <c r="B32" s="176" t="s">
        <v>388</v>
      </c>
      <c r="C32" s="176" t="s">
        <v>389</v>
      </c>
      <c r="D32" s="116" t="e">
        <f>'B1. Data Gap Questionnaire'!#REF!</f>
        <v>#REF!</v>
      </c>
    </row>
    <row r="33" spans="1:4" s="115" customFormat="1" x14ac:dyDescent="0.35">
      <c r="A33" s="175" t="s">
        <v>297</v>
      </c>
      <c r="B33" s="176" t="s">
        <v>298</v>
      </c>
      <c r="C33" s="176" t="s">
        <v>390</v>
      </c>
      <c r="D33" s="116" t="str">
        <f>'B1. Data Gap Questionnaire'!O31</f>
        <v>C2.1</v>
      </c>
    </row>
    <row r="34" spans="1:4" s="115" customFormat="1" ht="29" x14ac:dyDescent="0.35">
      <c r="A34" s="175" t="s">
        <v>301</v>
      </c>
      <c r="B34" s="176" t="s">
        <v>302</v>
      </c>
      <c r="C34" s="176" t="s">
        <v>391</v>
      </c>
      <c r="D34" s="116" t="str">
        <f>'B1. Data Gap Questionnaire'!O32</f>
        <v>C3.1</v>
      </c>
    </row>
    <row r="35" spans="1:4" s="115" customFormat="1" ht="29" x14ac:dyDescent="0.35">
      <c r="A35" s="175" t="s">
        <v>304</v>
      </c>
      <c r="B35" s="176" t="s">
        <v>305</v>
      </c>
      <c r="C35" s="176" t="s">
        <v>392</v>
      </c>
      <c r="D35" s="116" t="str">
        <f>'B1. Data Gap Questionnaire'!O33</f>
        <v>C4.1</v>
      </c>
    </row>
    <row r="36" spans="1:4" s="115" customFormat="1" ht="29" x14ac:dyDescent="0.35">
      <c r="A36" s="175">
        <v>2.2999999999999998</v>
      </c>
      <c r="B36" s="177" t="s">
        <v>393</v>
      </c>
      <c r="C36" s="177" t="s">
        <v>394</v>
      </c>
      <c r="D36" s="116" t="e">
        <f>'B1. Data Gap Questionnaire'!#REF!</f>
        <v>#REF!</v>
      </c>
    </row>
    <row r="37" spans="1:4" s="115" customFormat="1" x14ac:dyDescent="0.35">
      <c r="A37" s="178" t="s">
        <v>395</v>
      </c>
      <c r="B37" s="179" t="s">
        <v>396</v>
      </c>
      <c r="C37" s="179" t="s">
        <v>397</v>
      </c>
      <c r="D37" s="116" t="e">
        <f>'B1. Data Gap Questionnaire'!#REF!</f>
        <v>#REF!</v>
      </c>
    </row>
    <row r="38" spans="1:4" s="115" customFormat="1" x14ac:dyDescent="0.35">
      <c r="A38" s="180">
        <v>4.0999999999999996</v>
      </c>
      <c r="B38" s="181" t="s">
        <v>308</v>
      </c>
      <c r="C38" s="181" t="s">
        <v>398</v>
      </c>
      <c r="D38" s="116" t="str">
        <f>'B1. Data Gap Questionnaire'!O34</f>
        <v>D1.1.1</v>
      </c>
    </row>
    <row r="39" spans="1:4" s="115" customFormat="1" x14ac:dyDescent="0.35">
      <c r="A39" s="182" t="s">
        <v>311</v>
      </c>
      <c r="B39" s="183" t="s">
        <v>312</v>
      </c>
      <c r="C39" s="183" t="s">
        <v>399</v>
      </c>
      <c r="D39" s="116" t="str">
        <f>'B1. Data Gap Questionnaire'!O35</f>
        <v>D1.1.2</v>
      </c>
    </row>
    <row r="40" spans="1:4" s="115" customFormat="1" x14ac:dyDescent="0.35">
      <c r="A40" s="182" t="s">
        <v>314</v>
      </c>
      <c r="B40" s="183" t="s">
        <v>315</v>
      </c>
      <c r="C40" s="183" t="s">
        <v>400</v>
      </c>
      <c r="D40" s="116" t="str">
        <f>'B1. Data Gap Questionnaire'!O36</f>
        <v>D1.1.3</v>
      </c>
    </row>
    <row r="41" spans="1:4" s="115" customFormat="1" x14ac:dyDescent="0.35">
      <c r="A41" s="182">
        <v>4.2</v>
      </c>
      <c r="B41" s="184" t="s">
        <v>318</v>
      </c>
      <c r="C41" s="184" t="s">
        <v>401</v>
      </c>
      <c r="D41" s="116" t="str">
        <f>'B1. Data Gap Questionnaire'!O37</f>
        <v>D1.1.6</v>
      </c>
    </row>
    <row r="42" spans="1:4" s="115" customFormat="1" x14ac:dyDescent="0.35">
      <c r="A42" s="182" t="s">
        <v>320</v>
      </c>
      <c r="B42" s="184" t="s">
        <v>321</v>
      </c>
      <c r="C42" s="184" t="s">
        <v>402</v>
      </c>
      <c r="D42" s="116" t="str">
        <f>'B1. Data Gap Questionnaire'!O38</f>
        <v>D1.1.7</v>
      </c>
    </row>
    <row r="43" spans="1:4" s="115" customFormat="1" ht="29" x14ac:dyDescent="0.35">
      <c r="A43" s="182" t="s">
        <v>324</v>
      </c>
      <c r="B43" s="184" t="s">
        <v>325</v>
      </c>
      <c r="C43" s="184" t="s">
        <v>403</v>
      </c>
      <c r="D43" s="116" t="str">
        <f>'B1. Data Gap Questionnaire'!O39</f>
        <v>D1.1.6.2 &amp; D1.1.6.3 &amp; D1.1.6.4</v>
      </c>
    </row>
    <row r="44" spans="1:4" s="115" customFormat="1" x14ac:dyDescent="0.35">
      <c r="A44" s="182" t="s">
        <v>327</v>
      </c>
      <c r="B44" s="184" t="s">
        <v>328</v>
      </c>
      <c r="C44" s="184" t="s">
        <v>404</v>
      </c>
      <c r="D44" s="116" t="str">
        <f>'B1. Data Gap Questionnaire'!O40</f>
        <v>D1.1.8</v>
      </c>
    </row>
    <row r="45" spans="1:4" s="115" customFormat="1" x14ac:dyDescent="0.35">
      <c r="A45" s="182" t="s">
        <v>405</v>
      </c>
      <c r="B45" s="183" t="s">
        <v>406</v>
      </c>
      <c r="C45" s="183" t="s">
        <v>407</v>
      </c>
      <c r="D45" s="116" t="e">
        <f>'B1. Data Gap Questionnaire'!#REF!</f>
        <v>#REF!</v>
      </c>
    </row>
    <row r="46" spans="1:4" s="115" customFormat="1" x14ac:dyDescent="0.35">
      <c r="A46" s="182" t="s">
        <v>408</v>
      </c>
      <c r="B46" s="183" t="s">
        <v>409</v>
      </c>
      <c r="C46" s="183" t="s">
        <v>410</v>
      </c>
      <c r="D46" s="116" t="e">
        <f>'B1. Data Gap Questionnaire'!#REF!</f>
        <v>#REF!</v>
      </c>
    </row>
    <row r="47" spans="1:4" s="115" customFormat="1" x14ac:dyDescent="0.35">
      <c r="A47" s="182" t="s">
        <v>411</v>
      </c>
      <c r="B47" s="183" t="s">
        <v>412</v>
      </c>
      <c r="C47" s="183" t="s">
        <v>413</v>
      </c>
      <c r="D47" s="116" t="e">
        <f>'B1. Data Gap Questionnaire'!#REF!</f>
        <v>#REF!</v>
      </c>
    </row>
    <row r="48" spans="1:4" s="115" customFormat="1" ht="43.5" x14ac:dyDescent="0.35">
      <c r="A48" s="182" t="s">
        <v>414</v>
      </c>
      <c r="B48" s="184" t="s">
        <v>415</v>
      </c>
      <c r="C48" s="184" t="s">
        <v>416</v>
      </c>
      <c r="D48" s="116" t="e">
        <f>'B1. Data Gap Questionnaire'!#REF!</f>
        <v>#REF!</v>
      </c>
    </row>
    <row r="49" spans="1:4" s="115" customFormat="1" ht="43.5" x14ac:dyDescent="0.35">
      <c r="A49" s="182" t="s">
        <v>417</v>
      </c>
      <c r="B49" s="184" t="s">
        <v>418</v>
      </c>
      <c r="C49" s="184" t="s">
        <v>419</v>
      </c>
      <c r="D49" s="116" t="e">
        <f>'B1. Data Gap Questionnaire'!#REF!</f>
        <v>#REF!</v>
      </c>
    </row>
    <row r="50" spans="1:4" s="115" customFormat="1" ht="29" x14ac:dyDescent="0.35">
      <c r="A50" s="182" t="s">
        <v>420</v>
      </c>
      <c r="B50" s="184" t="s">
        <v>421</v>
      </c>
      <c r="C50" s="184" t="s">
        <v>422</v>
      </c>
      <c r="D50" s="116" t="e">
        <f>'B1. Data Gap Questionnaire'!#REF!</f>
        <v>#REF!</v>
      </c>
    </row>
    <row r="51" spans="1:4" s="115" customFormat="1" x14ac:dyDescent="0.35">
      <c r="A51" s="182">
        <v>4.5</v>
      </c>
      <c r="B51" s="183" t="s">
        <v>423</v>
      </c>
      <c r="C51" s="183" t="s">
        <v>424</v>
      </c>
      <c r="D51" s="116" t="e">
        <f>'B1. Data Gap Questionnaire'!#REF!</f>
        <v>#REF!</v>
      </c>
    </row>
    <row r="52" spans="1:4" s="115" customFormat="1" x14ac:dyDescent="0.35">
      <c r="A52" s="182" t="s">
        <v>425</v>
      </c>
      <c r="B52" s="183" t="s">
        <v>426</v>
      </c>
      <c r="C52" s="183" t="s">
        <v>427</v>
      </c>
      <c r="D52" s="116" t="e">
        <f>'B1. Data Gap Questionnaire'!#REF!</f>
        <v>#REF!</v>
      </c>
    </row>
    <row r="53" spans="1:4" s="115" customFormat="1" ht="29" x14ac:dyDescent="0.35">
      <c r="A53" s="182">
        <v>4.5999999999999996</v>
      </c>
      <c r="B53" s="184" t="s">
        <v>331</v>
      </c>
      <c r="C53" s="184" t="s">
        <v>428</v>
      </c>
      <c r="D53" s="116" t="str">
        <f>'B1. Data Gap Questionnaire'!O41</f>
        <v>D2.3.1</v>
      </c>
    </row>
    <row r="54" spans="1:4" s="115" customFormat="1" ht="29" x14ac:dyDescent="0.35">
      <c r="A54" s="182" t="s">
        <v>333</v>
      </c>
      <c r="B54" s="184" t="s">
        <v>334</v>
      </c>
      <c r="C54" s="184" t="s">
        <v>429</v>
      </c>
      <c r="D54" s="116" t="str">
        <f>'B1. Data Gap Questionnaire'!O42</f>
        <v>D2.3.1.1</v>
      </c>
    </row>
    <row r="55" spans="1:4" s="115" customFormat="1" ht="29" x14ac:dyDescent="0.35">
      <c r="A55" s="182" t="s">
        <v>337</v>
      </c>
      <c r="B55" s="184" t="s">
        <v>338</v>
      </c>
      <c r="C55" s="184" t="s">
        <v>430</v>
      </c>
      <c r="D55" s="116" t="str">
        <f>'B1. Data Gap Questionnaire'!O43</f>
        <v>D2.3.1.2 - D2.3.1.6</v>
      </c>
    </row>
    <row r="56" spans="1:4" s="115" customFormat="1" x14ac:dyDescent="0.35">
      <c r="A56" s="182" t="s">
        <v>340</v>
      </c>
      <c r="B56" s="184" t="s">
        <v>341</v>
      </c>
      <c r="C56" s="184" t="s">
        <v>431</v>
      </c>
      <c r="D56" s="116">
        <f>'B1. Data Gap Questionnaire'!O44</f>
        <v>0</v>
      </c>
    </row>
    <row r="57" spans="1:4" s="115" customFormat="1" ht="29" x14ac:dyDescent="0.35">
      <c r="A57" s="182" t="s">
        <v>342</v>
      </c>
      <c r="B57" s="184" t="s">
        <v>343</v>
      </c>
      <c r="C57" s="184" t="s">
        <v>432</v>
      </c>
      <c r="D57" s="116">
        <f>'B1. Data Gap Questionnaire'!O45</f>
        <v>0</v>
      </c>
    </row>
    <row r="58" spans="1:4" s="115" customFormat="1" ht="29" x14ac:dyDescent="0.35">
      <c r="A58" s="182">
        <v>4.7</v>
      </c>
      <c r="B58" s="183" t="s">
        <v>345</v>
      </c>
      <c r="C58" s="183" t="s">
        <v>433</v>
      </c>
      <c r="D58" s="116" t="str">
        <f>'B1. Data Gap Questionnaire'!O46</f>
        <v>D2.4.1</v>
      </c>
    </row>
    <row r="59" spans="1:4" s="115" customFormat="1" ht="29" x14ac:dyDescent="0.35">
      <c r="A59" s="182" t="s">
        <v>347</v>
      </c>
      <c r="B59" s="183" t="s">
        <v>348</v>
      </c>
      <c r="C59" s="183" t="s">
        <v>434</v>
      </c>
      <c r="D59" s="116" t="str">
        <f>'B1. Data Gap Questionnaire'!O47</f>
        <v>D2.4.1.1</v>
      </c>
    </row>
    <row r="60" spans="1:4" s="115" customFormat="1" ht="29" x14ac:dyDescent="0.35">
      <c r="A60" s="182" t="s">
        <v>351</v>
      </c>
      <c r="B60" s="183" t="s">
        <v>352</v>
      </c>
      <c r="C60" s="183" t="s">
        <v>435</v>
      </c>
      <c r="D60" s="116" t="str">
        <f>'B1. Data Gap Questionnaire'!O48</f>
        <v>D2.4.1.2 - D2.4.1.6</v>
      </c>
    </row>
    <row r="61" spans="1:4" s="115" customFormat="1" x14ac:dyDescent="0.35">
      <c r="A61" s="182" t="s">
        <v>354</v>
      </c>
      <c r="B61" s="183" t="s">
        <v>355</v>
      </c>
      <c r="C61" s="183" t="s">
        <v>431</v>
      </c>
      <c r="D61" s="116">
        <f>'B1. Data Gap Questionnaire'!O49</f>
        <v>0</v>
      </c>
    </row>
    <row r="62" spans="1:4" s="115" customFormat="1" ht="29" x14ac:dyDescent="0.35">
      <c r="A62" s="182" t="s">
        <v>356</v>
      </c>
      <c r="B62" s="183" t="s">
        <v>357</v>
      </c>
      <c r="C62" s="183" t="s">
        <v>432</v>
      </c>
      <c r="D62" s="116">
        <f>'B1. Data Gap Questionnaire'!O50</f>
        <v>0</v>
      </c>
    </row>
    <row r="63" spans="1:4" s="115" customFormat="1" ht="29" x14ac:dyDescent="0.35">
      <c r="A63" s="182">
        <v>4.8</v>
      </c>
      <c r="B63" s="184" t="s">
        <v>436</v>
      </c>
      <c r="C63" s="184" t="s">
        <v>437</v>
      </c>
      <c r="D63" s="116" t="e">
        <f>'B1. Data Gap Questionnaire'!#REF!</f>
        <v>#REF!</v>
      </c>
    </row>
    <row r="64" spans="1:4" s="115" customFormat="1" ht="29" x14ac:dyDescent="0.35">
      <c r="A64" s="182" t="s">
        <v>438</v>
      </c>
      <c r="B64" s="184" t="s">
        <v>439</v>
      </c>
      <c r="C64" s="184" t="s">
        <v>440</v>
      </c>
      <c r="D64" s="116" t="e">
        <f>'B1. Data Gap Questionnaire'!#REF!</f>
        <v>#REF!</v>
      </c>
    </row>
    <row r="65" spans="1:4" s="115" customFormat="1" ht="43.5" x14ac:dyDescent="0.35">
      <c r="A65" s="182" t="s">
        <v>441</v>
      </c>
      <c r="B65" s="184" t="s">
        <v>442</v>
      </c>
      <c r="C65" s="184" t="s">
        <v>443</v>
      </c>
      <c r="D65" s="116" t="e">
        <f>'B1. Data Gap Questionnaire'!#REF!</f>
        <v>#REF!</v>
      </c>
    </row>
    <row r="66" spans="1:4" s="115" customFormat="1" ht="29" x14ac:dyDescent="0.35">
      <c r="A66" s="182" t="s">
        <v>444</v>
      </c>
      <c r="B66" s="184" t="s">
        <v>445</v>
      </c>
      <c r="C66" s="184" t="s">
        <v>446</v>
      </c>
      <c r="D66" s="116" t="e">
        <f>'B1. Data Gap Questionnaire'!#REF!</f>
        <v>#REF!</v>
      </c>
    </row>
    <row r="67" spans="1:4" s="115" customFormat="1" ht="29" x14ac:dyDescent="0.35">
      <c r="A67" s="182">
        <v>4.9000000000000004</v>
      </c>
      <c r="B67" s="183" t="s">
        <v>447</v>
      </c>
      <c r="C67" s="183" t="s">
        <v>437</v>
      </c>
      <c r="D67" s="116" t="e">
        <f>'B1. Data Gap Questionnaire'!#REF!</f>
        <v>#REF!</v>
      </c>
    </row>
    <row r="68" spans="1:4" s="115" customFormat="1" ht="29" x14ac:dyDescent="0.35">
      <c r="A68" s="182" t="s">
        <v>448</v>
      </c>
      <c r="B68" s="183" t="s">
        <v>449</v>
      </c>
      <c r="C68" s="183" t="s">
        <v>440</v>
      </c>
      <c r="D68" s="116" t="e">
        <f>'B1. Data Gap Questionnaire'!#REF!</f>
        <v>#REF!</v>
      </c>
    </row>
    <row r="69" spans="1:4" s="115" customFormat="1" ht="43.5" x14ac:dyDescent="0.35">
      <c r="A69" s="182" t="s">
        <v>450</v>
      </c>
      <c r="B69" s="183" t="s">
        <v>451</v>
      </c>
      <c r="C69" s="183" t="s">
        <v>452</v>
      </c>
      <c r="D69" s="116" t="e">
        <f>'B1. Data Gap Questionnaire'!#REF!</f>
        <v>#REF!</v>
      </c>
    </row>
    <row r="70" spans="1:4" s="115" customFormat="1" ht="29" x14ac:dyDescent="0.35">
      <c r="A70" s="182" t="s">
        <v>453</v>
      </c>
      <c r="B70" s="183" t="s">
        <v>454</v>
      </c>
      <c r="C70" s="183" t="s">
        <v>455</v>
      </c>
      <c r="D70" s="116" t="e">
        <f>'B1. Data Gap Questionnaire'!#REF!</f>
        <v>#REF!</v>
      </c>
    </row>
    <row r="71" spans="1:4" s="115" customFormat="1" ht="29" x14ac:dyDescent="0.35">
      <c r="A71" s="185" t="s">
        <v>456</v>
      </c>
      <c r="B71" s="186" t="s">
        <v>457</v>
      </c>
      <c r="C71" s="186" t="s">
        <v>458</v>
      </c>
      <c r="D71" s="116" t="e">
        <f>'B1. Data Gap Questionnaire'!#REF!</f>
        <v>#REF!</v>
      </c>
    </row>
    <row r="72" spans="1:4" s="115" customFormat="1" x14ac:dyDescent="0.35">
      <c r="A72" s="187">
        <v>5.0999999999999996</v>
      </c>
      <c r="B72" s="188" t="s">
        <v>459</v>
      </c>
      <c r="C72" s="188" t="s">
        <v>460</v>
      </c>
      <c r="D72" s="116" t="e">
        <f>'B1. Data Gap Questionnaire'!#REF!</f>
        <v>#REF!</v>
      </c>
    </row>
    <row r="73" spans="1:4" s="115" customFormat="1" x14ac:dyDescent="0.35">
      <c r="A73" s="189" t="s">
        <v>461</v>
      </c>
      <c r="B73" s="190" t="s">
        <v>462</v>
      </c>
      <c r="C73" s="190" t="s">
        <v>463</v>
      </c>
      <c r="D73" s="116" t="e">
        <f>'B1. Data Gap Questionnaire'!#REF!</f>
        <v>#REF!</v>
      </c>
    </row>
    <row r="74" spans="1:4" s="115" customFormat="1" x14ac:dyDescent="0.35">
      <c r="A74" s="189" t="s">
        <v>464</v>
      </c>
      <c r="B74" s="190" t="s">
        <v>465</v>
      </c>
      <c r="C74" s="190" t="s">
        <v>466</v>
      </c>
      <c r="D74" s="116" t="e">
        <f>'B1. Data Gap Questionnaire'!#REF!</f>
        <v>#REF!</v>
      </c>
    </row>
    <row r="75" spans="1:4" s="115" customFormat="1" ht="29" x14ac:dyDescent="0.35">
      <c r="A75" s="191" t="s">
        <v>467</v>
      </c>
      <c r="B75" s="192" t="s">
        <v>468</v>
      </c>
      <c r="C75" s="192" t="s">
        <v>469</v>
      </c>
      <c r="D75" s="116" t="e">
        <f>'B1. Data Gap Questionnaire'!#REF!</f>
        <v>#REF!</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F6D1C1F98C9044A480671A19155AAF" ma:contentTypeVersion="14" ma:contentTypeDescription="Create a new document." ma:contentTypeScope="" ma:versionID="d624fc1a647cf704671c14aa353e7d65">
  <xsd:schema xmlns:xsd="http://www.w3.org/2001/XMLSchema" xmlns:xs="http://www.w3.org/2001/XMLSchema" xmlns:p="http://schemas.microsoft.com/office/2006/metadata/properties" xmlns:ns2="7b45bafc-2adf-45df-80e0-1cb298873403" xmlns:ns3="d9442cab-60fb-48fe-b2be-bbb306c6686a" targetNamespace="http://schemas.microsoft.com/office/2006/metadata/properties" ma:root="true" ma:fieldsID="b1fdae235cb7d79b22235a463c08cc7c" ns2:_="" ns3:_="">
    <xsd:import namespace="7b45bafc-2adf-45df-80e0-1cb298873403"/>
    <xsd:import namespace="d9442cab-60fb-48fe-b2be-bbb306c668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5bafc-2adf-45df-80e0-1cb2988734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442cab-60fb-48fe-b2be-bbb306c668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45bafc-2adf-45df-80e0-1cb29887340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ADADC1-54DE-40F3-AB05-1DC1F02E4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5bafc-2adf-45df-80e0-1cb298873403"/>
    <ds:schemaRef ds:uri="d9442cab-60fb-48fe-b2be-bbb306c66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C498E1-AA72-4952-BBF2-86E97F3DC22A}">
  <ds:schemaRef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7b45bafc-2adf-45df-80e0-1cb298873403"/>
    <ds:schemaRef ds:uri="http://schemas.openxmlformats.org/package/2006/metadata/core-properties"/>
    <ds:schemaRef ds:uri="d9442cab-60fb-48fe-b2be-bbb306c6686a"/>
    <ds:schemaRef ds:uri="http://www.w3.org/XML/1998/namespace"/>
  </ds:schemaRefs>
</ds:datastoreItem>
</file>

<file path=customXml/itemProps3.xml><?xml version="1.0" encoding="utf-8"?>
<ds:datastoreItem xmlns:ds="http://schemas.openxmlformats.org/officeDocument/2006/customXml" ds:itemID="{B28F8C38-8B9C-4730-BEE6-90A4C9C34E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A. WLM Survey Summary</vt:lpstr>
      <vt:lpstr>A1. System Understanding</vt:lpstr>
      <vt:lpstr>A2. Water Loss Quantification</vt:lpstr>
      <vt:lpstr>A3. Water Loss Mgmt Strategy</vt:lpstr>
      <vt:lpstr>A4. Leak Management</vt:lpstr>
      <vt:lpstr>A5. Comms Consumer Engagement</vt:lpstr>
      <vt:lpstr>B1. Data Gap Questionnaire</vt:lpstr>
      <vt:lpstr>B2. Data Gap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Yuging Li</dc:creator>
  <cp:keywords/>
  <dc:description/>
  <cp:lastModifiedBy>D Atkinson</cp:lastModifiedBy>
  <cp:revision/>
  <dcterms:created xsi:type="dcterms:W3CDTF">2021-05-04T01:06:01Z</dcterms:created>
  <dcterms:modified xsi:type="dcterms:W3CDTF">2023-03-28T02:16:23Z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0x01010049F6D1C1F98C9044A480671A19155AAF</vt:lpwstr>
  </property>
  <property fmtid="{D5CDD505-2E9C-101B-9397-08002B2CF9AE}" pid="3" name="MediaServiceImageTags">
    <vt:lpwstr/>
  </property>
</Properties>
</file>